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ljetusliitot.sharepoint.com/sites/PAU_Toimisto/Jaetut asiakirjat/TIEDOTUSASIAT Reitti, Kalenteri, Kotisivut, Painotyöt, Kuvapankki ym/REITTI JUHA/2022/3 2022/"/>
    </mc:Choice>
  </mc:AlternateContent>
  <xr:revisionPtr revIDLastSave="0" documentId="8_{821ADDAA-3F75-42B6-9134-80CA5CC3E8A2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T651" sheetId="4" r:id="rId1"/>
    <sheet name="T652" sheetId="5" r:id="rId2"/>
    <sheet name="T653" sheetId="6" r:id="rId3"/>
    <sheet name="eurolisat" sheetId="7" r:id="rId4"/>
  </sheets>
  <definedNames>
    <definedName name="_xlnm.Print_Area" localSheetId="3">eurolisat!$B$2:$F$28</definedName>
    <definedName name="_xlnm.Print_Area" localSheetId="0">'T651'!$B$2:$Q$31</definedName>
    <definedName name="_xlnm.Print_Area" localSheetId="1">'T652'!$B$2:$G$27</definedName>
    <definedName name="_xlnm.Print_Area" localSheetId="2">'T653'!$B$2:$Q$21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U21" i="4" l="1"/>
  <c r="DY21" i="4" s="1"/>
  <c r="DU25" i="4"/>
  <c r="DY25" i="4" s="1"/>
  <c r="DS17" i="4"/>
  <c r="DW17" i="4" s="1"/>
  <c r="BI19" i="5"/>
  <c r="BK19" i="5" s="1"/>
  <c r="BH26" i="5"/>
  <c r="DU22" i="4"/>
  <c r="DY22" i="4" s="1"/>
  <c r="L47" i="7"/>
  <c r="L46" i="7"/>
  <c r="L45" i="7"/>
  <c r="L44" i="7"/>
  <c r="L37" i="7"/>
  <c r="L36" i="7"/>
  <c r="L28" i="7"/>
  <c r="L27" i="7"/>
  <c r="L20" i="7"/>
  <c r="L19" i="7"/>
  <c r="L18" i="7"/>
  <c r="L17" i="7"/>
  <c r="L35" i="7" s="1"/>
  <c r="L16" i="7"/>
  <c r="L34" i="7" s="1"/>
  <c r="L10" i="7"/>
  <c r="L9" i="7"/>
  <c r="DS23" i="6"/>
  <c r="DW23" i="6" s="1"/>
  <c r="DU23" i="6"/>
  <c r="DY23" i="6" s="1"/>
  <c r="DU21" i="6"/>
  <c r="DY21" i="6" s="1"/>
  <c r="DS21" i="6"/>
  <c r="DW21" i="6" s="1"/>
  <c r="DS19" i="6"/>
  <c r="DW19" i="6" s="1"/>
  <c r="DU19" i="6"/>
  <c r="DY19" i="6" s="1"/>
  <c r="DU17" i="6"/>
  <c r="DY17" i="6" s="1"/>
  <c r="DS17" i="6"/>
  <c r="DW17" i="6" s="1"/>
  <c r="BH25" i="5"/>
  <c r="BJ25" i="5" s="1"/>
  <c r="BI26" i="5"/>
  <c r="BK26" i="5" s="1"/>
  <c r="BI25" i="5"/>
  <c r="BK25" i="5" s="1"/>
  <c r="DS25" i="4"/>
  <c r="DW25" i="4" s="1"/>
  <c r="DU23" i="4"/>
  <c r="DS23" i="4"/>
  <c r="DW23" i="4" s="1"/>
  <c r="DS22" i="4"/>
  <c r="DW22" i="4" s="1"/>
  <c r="DS21" i="4"/>
  <c r="DW21" i="4" s="1"/>
  <c r="DU19" i="4"/>
  <c r="DY19" i="4" s="1"/>
  <c r="DU18" i="4"/>
  <c r="DU17" i="4"/>
  <c r="DS19" i="4"/>
  <c r="DW19" i="4" s="1"/>
  <c r="DS18" i="4"/>
  <c r="BJ26" i="5"/>
  <c r="BJ24" i="5"/>
  <c r="BJ23" i="5"/>
  <c r="BK20" i="5"/>
  <c r="BJ19" i="5"/>
  <c r="BK18" i="5"/>
  <c r="BK17" i="5"/>
  <c r="BK16" i="5"/>
  <c r="BI27" i="5"/>
  <c r="BK27" i="5" s="1"/>
  <c r="BH27" i="5"/>
  <c r="BJ27" i="5" s="1"/>
  <c r="BI24" i="5"/>
  <c r="BK24" i="5" s="1"/>
  <c r="BH24" i="5"/>
  <c r="BI23" i="5"/>
  <c r="BK23" i="5" s="1"/>
  <c r="BH23" i="5"/>
  <c r="BI20" i="5"/>
  <c r="BH20" i="5"/>
  <c r="BJ20" i="5" s="1"/>
  <c r="BH19" i="5"/>
  <c r="BI18" i="5"/>
  <c r="BH18" i="5"/>
  <c r="BJ18" i="5" s="1"/>
  <c r="BI17" i="5"/>
  <c r="BH17" i="5"/>
  <c r="BJ17" i="5" s="1"/>
  <c r="BI16" i="5"/>
  <c r="BH16" i="5"/>
  <c r="BJ16" i="5" s="1"/>
  <c r="DY23" i="4"/>
  <c r="DY18" i="4"/>
  <c r="DW18" i="4"/>
  <c r="DY17" i="4"/>
  <c r="V17" i="4"/>
  <c r="T17" i="4"/>
  <c r="CP23" i="6" l="1"/>
  <c r="CV23" i="6"/>
  <c r="CT23" i="6"/>
  <c r="CR23" i="6"/>
  <c r="DC23" i="6" l="1"/>
  <c r="CX23" i="6"/>
  <c r="DA23" i="6"/>
  <c r="DE23" i="6" l="1"/>
  <c r="DJ23" i="6"/>
  <c r="DN23" i="6" s="1"/>
  <c r="DG23" i="6"/>
  <c r="DL23" i="6"/>
  <c r="DP23" i="6" s="1"/>
  <c r="G35" i="7"/>
  <c r="G34" i="7"/>
  <c r="H47" i="7" l="1"/>
  <c r="I47" i="7" s="1"/>
  <c r="J47" i="7" s="1"/>
  <c r="K47" i="7" s="1"/>
  <c r="H46" i="7"/>
  <c r="I46" i="7" s="1"/>
  <c r="J46" i="7" s="1"/>
  <c r="K46" i="7" s="1"/>
  <c r="H45" i="7"/>
  <c r="I45" i="7" s="1"/>
  <c r="J45" i="7" s="1"/>
  <c r="K45" i="7" s="1"/>
  <c r="H44" i="7"/>
  <c r="I44" i="7" s="1"/>
  <c r="J44" i="7" s="1"/>
  <c r="K44" i="7" s="1"/>
  <c r="H20" i="7"/>
  <c r="I20" i="7" s="1"/>
  <c r="J20" i="7" s="1"/>
  <c r="K20" i="7" s="1"/>
  <c r="H19" i="7"/>
  <c r="I19" i="7" s="1"/>
  <c r="J19" i="7" s="1"/>
  <c r="K19" i="7" s="1"/>
  <c r="H18" i="7"/>
  <c r="I18" i="7" s="1"/>
  <c r="J18" i="7" s="1"/>
  <c r="K18" i="7" s="1"/>
  <c r="H37" i="7"/>
  <c r="I37" i="7" s="1"/>
  <c r="J37" i="7" s="1"/>
  <c r="K37" i="7" s="1"/>
  <c r="H36" i="7"/>
  <c r="I36" i="7" s="1"/>
  <c r="J36" i="7" s="1"/>
  <c r="K36" i="7" s="1"/>
  <c r="H17" i="7"/>
  <c r="H16" i="7"/>
  <c r="I16" i="7" l="1"/>
  <c r="H34" i="7"/>
  <c r="I17" i="7"/>
  <c r="H35" i="7"/>
  <c r="G28" i="7"/>
  <c r="H28" i="7" s="1"/>
  <c r="I28" i="7" s="1"/>
  <c r="J28" i="7" s="1"/>
  <c r="K28" i="7" s="1"/>
  <c r="G27" i="7"/>
  <c r="H27" i="7" s="1"/>
  <c r="I27" i="7" s="1"/>
  <c r="J27" i="7" s="1"/>
  <c r="K27" i="7" s="1"/>
  <c r="G10" i="7"/>
  <c r="H10" i="7" s="1"/>
  <c r="I10" i="7" s="1"/>
  <c r="J10" i="7" s="1"/>
  <c r="K10" i="7" s="1"/>
  <c r="G9" i="7"/>
  <c r="H9" i="7" s="1"/>
  <c r="I9" i="7" s="1"/>
  <c r="J9" i="7" s="1"/>
  <c r="K9" i="7" s="1"/>
  <c r="I34" i="7" l="1"/>
  <c r="J16" i="7"/>
  <c r="I35" i="7"/>
  <c r="J17" i="7"/>
  <c r="T21" i="6"/>
  <c r="T19" i="6"/>
  <c r="J34" i="7" l="1"/>
  <c r="K16" i="7"/>
  <c r="K34" i="7" s="1"/>
  <c r="K17" i="7"/>
  <c r="K35" i="7" s="1"/>
  <c r="J35" i="7"/>
  <c r="V21" i="6"/>
  <c r="X21" i="6" s="1"/>
  <c r="Z21" i="6" s="1"/>
  <c r="AK21" i="6"/>
  <c r="V19" i="6"/>
  <c r="X19" i="6" s="1"/>
  <c r="Z19" i="6" s="1"/>
  <c r="AK19" i="6"/>
  <c r="BB19" i="6" l="1"/>
  <c r="AS19" i="6"/>
  <c r="AM19" i="6"/>
  <c r="BB21" i="6"/>
  <c r="AM21" i="6"/>
  <c r="AS21" i="6"/>
  <c r="AF19" i="6"/>
  <c r="AH19" i="6"/>
  <c r="AH21" i="6"/>
  <c r="AF21" i="6"/>
  <c r="AD21" i="6"/>
  <c r="AB21" i="6"/>
  <c r="AD19" i="6"/>
  <c r="AB19" i="6"/>
  <c r="BJ21" i="6" l="1"/>
  <c r="BS21" i="6"/>
  <c r="BJ19" i="6"/>
  <c r="BS19" i="6"/>
  <c r="BD19" i="6"/>
  <c r="AU19" i="6"/>
  <c r="AO19" i="6"/>
  <c r="BD21" i="6"/>
  <c r="AO21" i="6"/>
  <c r="AU21" i="6"/>
  <c r="L24" i="5"/>
  <c r="T17" i="6"/>
  <c r="AK17" i="6" s="1"/>
  <c r="K27" i="5"/>
  <c r="K26" i="5"/>
  <c r="L26" i="5" s="1"/>
  <c r="K25" i="5"/>
  <c r="L25" i="5" s="1"/>
  <c r="K24" i="5"/>
  <c r="K23" i="5"/>
  <c r="K17" i="5"/>
  <c r="K18" i="5"/>
  <c r="L18" i="5" s="1"/>
  <c r="K19" i="5"/>
  <c r="K20" i="5"/>
  <c r="K16" i="5"/>
  <c r="L16" i="5" s="1"/>
  <c r="T26" i="4"/>
  <c r="AK26" i="4" s="1"/>
  <c r="T25" i="4"/>
  <c r="AK25" i="4" s="1"/>
  <c r="T23" i="4"/>
  <c r="AK23" i="4" s="1"/>
  <c r="T22" i="4"/>
  <c r="AK22" i="4" s="1"/>
  <c r="T21" i="4"/>
  <c r="AK21" i="4" s="1"/>
  <c r="T19" i="4"/>
  <c r="AK19" i="4" s="1"/>
  <c r="T18" i="4"/>
  <c r="AK18" i="4" s="1"/>
  <c r="AK17" i="4"/>
  <c r="BL19" i="6" l="1"/>
  <c r="BU19" i="6"/>
  <c r="BL21" i="6"/>
  <c r="BU21" i="6"/>
  <c r="CA19" i="6"/>
  <c r="CJ19" i="6"/>
  <c r="CA21" i="6"/>
  <c r="CJ21" i="6"/>
  <c r="R20" i="5"/>
  <c r="M20" i="5"/>
  <c r="N20" i="5" s="1"/>
  <c r="R27" i="5"/>
  <c r="M27" i="5"/>
  <c r="N27" i="5" s="1"/>
  <c r="BB19" i="4"/>
  <c r="AM19" i="4"/>
  <c r="AS19" i="4"/>
  <c r="BB25" i="4"/>
  <c r="AM25" i="4"/>
  <c r="AS25" i="4"/>
  <c r="R19" i="5"/>
  <c r="M19" i="5"/>
  <c r="N19" i="5" s="1"/>
  <c r="R24" i="5"/>
  <c r="M24" i="5"/>
  <c r="N24" i="5" s="1"/>
  <c r="AS17" i="6"/>
  <c r="BB17" i="6"/>
  <c r="L19" i="5"/>
  <c r="BF19" i="6"/>
  <c r="AW19" i="6"/>
  <c r="AQ19" i="6"/>
  <c r="BB23" i="4"/>
  <c r="AM23" i="4"/>
  <c r="AS23" i="4"/>
  <c r="BB21" i="4"/>
  <c r="AM21" i="4"/>
  <c r="AS21" i="4"/>
  <c r="BB26" i="4"/>
  <c r="AM26" i="4"/>
  <c r="AS26" i="4"/>
  <c r="R18" i="5"/>
  <c r="M18" i="5"/>
  <c r="N18" i="5" s="1"/>
  <c r="R25" i="5"/>
  <c r="M25" i="5"/>
  <c r="N25" i="5" s="1"/>
  <c r="L20" i="5"/>
  <c r="BB18" i="4"/>
  <c r="AM18" i="4"/>
  <c r="AS18" i="4"/>
  <c r="R23" i="5"/>
  <c r="M23" i="5"/>
  <c r="N23" i="5" s="1"/>
  <c r="BB17" i="4"/>
  <c r="AS17" i="4"/>
  <c r="AM17" i="4"/>
  <c r="BB22" i="4"/>
  <c r="AM22" i="4"/>
  <c r="AS22" i="4"/>
  <c r="R16" i="5"/>
  <c r="M16" i="5"/>
  <c r="N16" i="5" s="1"/>
  <c r="R17" i="5"/>
  <c r="M17" i="5"/>
  <c r="N17" i="5" s="1"/>
  <c r="R26" i="5"/>
  <c r="M26" i="5"/>
  <c r="N26" i="5" s="1"/>
  <c r="L17" i="5"/>
  <c r="L23" i="5"/>
  <c r="L27" i="5"/>
  <c r="BF21" i="6"/>
  <c r="AW21" i="6"/>
  <c r="AQ21" i="6"/>
  <c r="V17" i="6"/>
  <c r="AM17" i="6" s="1"/>
  <c r="AB17" i="6"/>
  <c r="V19" i="4"/>
  <c r="AB19" i="4"/>
  <c r="V25" i="4"/>
  <c r="AB25" i="4"/>
  <c r="V21" i="4"/>
  <c r="AB21" i="4"/>
  <c r="V26" i="4"/>
  <c r="AB26" i="4"/>
  <c r="AB17" i="4"/>
  <c r="V22" i="4"/>
  <c r="AB22" i="4"/>
  <c r="V18" i="4"/>
  <c r="AB18" i="4"/>
  <c r="V23" i="4"/>
  <c r="AB23" i="4"/>
  <c r="CR21" i="6" l="1"/>
  <c r="DA21" i="6"/>
  <c r="CR19" i="6"/>
  <c r="DA19" i="6"/>
  <c r="BN21" i="6"/>
  <c r="BW21" i="6"/>
  <c r="BJ17" i="6"/>
  <c r="BS17" i="6"/>
  <c r="CC21" i="6"/>
  <c r="CL21" i="6"/>
  <c r="BN19" i="6"/>
  <c r="BW19" i="6"/>
  <c r="CC19" i="6"/>
  <c r="CL19" i="6"/>
  <c r="BJ21" i="4"/>
  <c r="BS21" i="4"/>
  <c r="BJ22" i="4"/>
  <c r="BS22" i="4"/>
  <c r="BJ18" i="4"/>
  <c r="BS18" i="4"/>
  <c r="BJ26" i="4"/>
  <c r="BS26" i="4"/>
  <c r="CJ26" i="4" s="1"/>
  <c r="CR26" i="4" s="1"/>
  <c r="BJ17" i="4"/>
  <c r="BS17" i="4"/>
  <c r="BJ25" i="4"/>
  <c r="BS25" i="4"/>
  <c r="BJ23" i="4"/>
  <c r="BS23" i="4"/>
  <c r="BJ19" i="4"/>
  <c r="BS19" i="4"/>
  <c r="BD17" i="6"/>
  <c r="AO17" i="6"/>
  <c r="AU17" i="6"/>
  <c r="Y26" i="5"/>
  <c r="T26" i="5"/>
  <c r="U26" i="5" s="1"/>
  <c r="S26" i="5"/>
  <c r="Z26" i="5" s="1"/>
  <c r="T16" i="5"/>
  <c r="U16" i="5" s="1"/>
  <c r="Y16" i="5"/>
  <c r="S16" i="5"/>
  <c r="Z16" i="5" s="1"/>
  <c r="BD17" i="4"/>
  <c r="AO17" i="4"/>
  <c r="AU17" i="4"/>
  <c r="T23" i="5"/>
  <c r="U23" i="5" s="1"/>
  <c r="Y23" i="5"/>
  <c r="S23" i="5"/>
  <c r="Z23" i="5" s="1"/>
  <c r="Y18" i="5"/>
  <c r="S18" i="5"/>
  <c r="Z18" i="5" s="1"/>
  <c r="T18" i="5"/>
  <c r="U18" i="5" s="1"/>
  <c r="BD23" i="4"/>
  <c r="AO23" i="4"/>
  <c r="AU23" i="4"/>
  <c r="T19" i="5"/>
  <c r="U19" i="5" s="1"/>
  <c r="Y19" i="5"/>
  <c r="S19" i="5"/>
  <c r="Z19" i="5" s="1"/>
  <c r="Y27" i="5"/>
  <c r="S27" i="5"/>
  <c r="Z27" i="5" s="1"/>
  <c r="T27" i="5"/>
  <c r="U27" i="5" s="1"/>
  <c r="AY21" i="6"/>
  <c r="BH21" i="6"/>
  <c r="BD21" i="4"/>
  <c r="AO21" i="4"/>
  <c r="AU21" i="4"/>
  <c r="BD19" i="4"/>
  <c r="AO19" i="4"/>
  <c r="AU19" i="4"/>
  <c r="T17" i="5"/>
  <c r="U17" i="5" s="1"/>
  <c r="Y17" i="5"/>
  <c r="S17" i="5"/>
  <c r="Z17" i="5" s="1"/>
  <c r="BD22" i="4"/>
  <c r="AO22" i="4"/>
  <c r="AU22" i="4"/>
  <c r="BD18" i="4"/>
  <c r="AO18" i="4"/>
  <c r="AU18" i="4"/>
  <c r="Y25" i="5"/>
  <c r="T25" i="5"/>
  <c r="U25" i="5" s="1"/>
  <c r="S25" i="5"/>
  <c r="Z25" i="5" s="1"/>
  <c r="BD26" i="4"/>
  <c r="AO26" i="4"/>
  <c r="AU26" i="4"/>
  <c r="AY19" i="6"/>
  <c r="BH19" i="6"/>
  <c r="T24" i="5"/>
  <c r="U24" i="5" s="1"/>
  <c r="Y24" i="5"/>
  <c r="S24" i="5"/>
  <c r="Z24" i="5" s="1"/>
  <c r="BD25" i="4"/>
  <c r="AO25" i="4"/>
  <c r="AU25" i="4"/>
  <c r="T20" i="5"/>
  <c r="U20" i="5" s="1"/>
  <c r="Y20" i="5"/>
  <c r="S20" i="5"/>
  <c r="Z20" i="5" s="1"/>
  <c r="X17" i="6"/>
  <c r="AD17" i="6"/>
  <c r="X18" i="4"/>
  <c r="AD18" i="4"/>
  <c r="X17" i="4"/>
  <c r="AD17" i="4"/>
  <c r="X21" i="4"/>
  <c r="AD21" i="4"/>
  <c r="X19" i="4"/>
  <c r="AD19" i="4"/>
  <c r="X23" i="4"/>
  <c r="AD23" i="4"/>
  <c r="X22" i="4"/>
  <c r="AD22" i="4"/>
  <c r="X26" i="4"/>
  <c r="AD26" i="4"/>
  <c r="X25" i="4"/>
  <c r="AD25" i="4"/>
  <c r="CT19" i="6" l="1"/>
  <c r="DE19" i="6"/>
  <c r="DJ19" i="6"/>
  <c r="DN19" i="6" s="1"/>
  <c r="DE21" i="6"/>
  <c r="DJ21" i="6"/>
  <c r="DN21" i="6" s="1"/>
  <c r="CT21" i="6"/>
  <c r="AA25" i="5"/>
  <c r="AF25" i="5"/>
  <c r="BP19" i="6"/>
  <c r="BY19" i="6"/>
  <c r="AA24" i="5"/>
  <c r="AF24" i="5"/>
  <c r="AB17" i="5"/>
  <c r="AG17" i="5"/>
  <c r="AA23" i="5"/>
  <c r="AF23" i="5"/>
  <c r="AB26" i="5"/>
  <c r="AG26" i="5"/>
  <c r="CE19" i="6"/>
  <c r="CN19" i="6"/>
  <c r="AB20" i="5"/>
  <c r="AG20" i="5"/>
  <c r="AA17" i="5"/>
  <c r="AF17" i="5"/>
  <c r="AA20" i="5"/>
  <c r="AF20" i="5"/>
  <c r="AB27" i="5"/>
  <c r="AG27" i="5"/>
  <c r="CA17" i="6"/>
  <c r="CJ17" i="6"/>
  <c r="AA27" i="5"/>
  <c r="AF27" i="5"/>
  <c r="AB18" i="5"/>
  <c r="AG18" i="5"/>
  <c r="AB16" i="5"/>
  <c r="AG16" i="5"/>
  <c r="BL17" i="6"/>
  <c r="BU17" i="6"/>
  <c r="AB19" i="5"/>
  <c r="AG19" i="5"/>
  <c r="AA18" i="5"/>
  <c r="AF18" i="5"/>
  <c r="AA16" i="5"/>
  <c r="AF16" i="5"/>
  <c r="CE21" i="6"/>
  <c r="CN21" i="6"/>
  <c r="BP21" i="6"/>
  <c r="BY21" i="6"/>
  <c r="AA26" i="5"/>
  <c r="AF26" i="5"/>
  <c r="AB24" i="5"/>
  <c r="AG24" i="5"/>
  <c r="AB25" i="5"/>
  <c r="AG25" i="5"/>
  <c r="AA19" i="5"/>
  <c r="AF19" i="5"/>
  <c r="AB23" i="5"/>
  <c r="AG23" i="5"/>
  <c r="BL25" i="4"/>
  <c r="BU25" i="4"/>
  <c r="CA26" i="4"/>
  <c r="CJ22" i="4"/>
  <c r="CA22" i="4"/>
  <c r="BL22" i="4"/>
  <c r="BU22" i="4"/>
  <c r="BL23" i="4"/>
  <c r="BU23" i="4"/>
  <c r="BL26" i="4"/>
  <c r="BU26" i="4"/>
  <c r="CL26" i="4" s="1"/>
  <c r="CT26" i="4" s="1"/>
  <c r="CJ25" i="4"/>
  <c r="CA25" i="4"/>
  <c r="BL18" i="4"/>
  <c r="BU18" i="4"/>
  <c r="BL21" i="4"/>
  <c r="BU21" i="4"/>
  <c r="BL17" i="4"/>
  <c r="BU17" i="4"/>
  <c r="CA23" i="4"/>
  <c r="CJ23" i="4"/>
  <c r="CA17" i="4"/>
  <c r="CJ17" i="4"/>
  <c r="CA18" i="4"/>
  <c r="CJ18" i="4"/>
  <c r="CJ21" i="4"/>
  <c r="CA21" i="4"/>
  <c r="CJ19" i="4"/>
  <c r="CA19" i="4"/>
  <c r="BL19" i="4"/>
  <c r="BU19" i="4"/>
  <c r="AQ18" i="4"/>
  <c r="BF18" i="4"/>
  <c r="AW18" i="4"/>
  <c r="BF21" i="4"/>
  <c r="AQ21" i="4"/>
  <c r="AW21" i="4"/>
  <c r="AQ17" i="4"/>
  <c r="BF17" i="4"/>
  <c r="AW17" i="4"/>
  <c r="BF22" i="4"/>
  <c r="AQ22" i="4"/>
  <c r="AW22" i="4"/>
  <c r="BF23" i="4"/>
  <c r="AQ23" i="4"/>
  <c r="AW23" i="4"/>
  <c r="BF19" i="4"/>
  <c r="AQ19" i="4"/>
  <c r="AW19" i="4"/>
  <c r="BF17" i="6"/>
  <c r="AW17" i="6"/>
  <c r="BF25" i="4"/>
  <c r="AQ25" i="4"/>
  <c r="AW25" i="4"/>
  <c r="BF26" i="4"/>
  <c r="AQ26" i="4"/>
  <c r="AW26" i="4"/>
  <c r="Z17" i="6"/>
  <c r="AH17" i="6" s="1"/>
  <c r="AF17" i="6"/>
  <c r="Z26" i="4"/>
  <c r="AH26" i="4" s="1"/>
  <c r="AF26" i="4"/>
  <c r="Z23" i="4"/>
  <c r="AH23" i="4" s="1"/>
  <c r="AF23" i="4"/>
  <c r="Z21" i="4"/>
  <c r="AH21" i="4" s="1"/>
  <c r="AF21" i="4"/>
  <c r="Z18" i="4"/>
  <c r="AH18" i="4" s="1"/>
  <c r="AF18" i="4"/>
  <c r="Z25" i="4"/>
  <c r="AH25" i="4" s="1"/>
  <c r="AF25" i="4"/>
  <c r="Z22" i="4"/>
  <c r="AH22" i="4" s="1"/>
  <c r="AF22" i="4"/>
  <c r="Z19" i="4"/>
  <c r="AH19" i="4" s="1"/>
  <c r="AF19" i="4"/>
  <c r="Z17" i="4"/>
  <c r="AH17" i="4" s="1"/>
  <c r="AF17" i="4"/>
  <c r="CR17" i="6" l="1"/>
  <c r="DA17" i="6"/>
  <c r="CV21" i="6"/>
  <c r="DC21" i="6"/>
  <c r="CV19" i="6"/>
  <c r="DC19" i="6"/>
  <c r="CR18" i="4"/>
  <c r="DA18" i="4"/>
  <c r="CR17" i="4"/>
  <c r="DA17" i="4"/>
  <c r="CR21" i="4"/>
  <c r="DA21" i="4"/>
  <c r="CR23" i="4"/>
  <c r="DA23" i="4"/>
  <c r="CR19" i="4"/>
  <c r="DA19" i="4"/>
  <c r="CR25" i="4"/>
  <c r="DA25" i="4"/>
  <c r="CR22" i="4"/>
  <c r="DA22" i="4"/>
  <c r="AI25" i="5"/>
  <c r="AN25" i="5"/>
  <c r="AI24" i="5"/>
  <c r="AN24" i="5"/>
  <c r="AH16" i="5"/>
  <c r="AM16" i="5"/>
  <c r="AI16" i="5"/>
  <c r="AN16" i="5"/>
  <c r="AN27" i="5"/>
  <c r="AI27" i="5"/>
  <c r="AM24" i="5"/>
  <c r="AH24" i="5"/>
  <c r="AN20" i="5"/>
  <c r="AI20" i="5"/>
  <c r="CC17" i="6"/>
  <c r="CL17" i="6"/>
  <c r="BN17" i="6"/>
  <c r="BW17" i="6"/>
  <c r="AH26" i="5"/>
  <c r="AM26" i="5"/>
  <c r="AI18" i="5"/>
  <c r="AN18" i="5"/>
  <c r="CG19" i="6"/>
  <c r="CP19" i="6"/>
  <c r="AH18" i="5"/>
  <c r="AM18" i="5"/>
  <c r="AI26" i="5"/>
  <c r="AN26" i="5"/>
  <c r="AM19" i="5"/>
  <c r="AH19" i="5"/>
  <c r="CP21" i="6"/>
  <c r="CG21" i="6"/>
  <c r="AN19" i="5"/>
  <c r="AI19" i="5"/>
  <c r="AM27" i="5"/>
  <c r="AH27" i="5"/>
  <c r="AH17" i="5"/>
  <c r="AM17" i="5"/>
  <c r="AM23" i="5"/>
  <c r="AH23" i="5"/>
  <c r="AM25" i="5"/>
  <c r="AH25" i="5"/>
  <c r="AN17" i="5"/>
  <c r="AI17" i="5"/>
  <c r="AI23" i="5"/>
  <c r="AN23" i="5"/>
  <c r="AM20" i="5"/>
  <c r="AH20" i="5"/>
  <c r="CL17" i="4"/>
  <c r="CC17" i="4"/>
  <c r="CC22" i="4"/>
  <c r="CL22" i="4"/>
  <c r="BN22" i="4"/>
  <c r="BW22" i="4"/>
  <c r="BN18" i="4"/>
  <c r="BW18" i="4"/>
  <c r="CC18" i="4"/>
  <c r="CL18" i="4"/>
  <c r="BN25" i="4"/>
  <c r="BW25" i="4"/>
  <c r="BN23" i="4"/>
  <c r="BW23" i="4"/>
  <c r="CL21" i="4"/>
  <c r="CC21" i="4"/>
  <c r="CL23" i="4"/>
  <c r="CC23" i="4"/>
  <c r="CC25" i="4"/>
  <c r="CL25" i="4"/>
  <c r="CC26" i="4"/>
  <c r="BN26" i="4"/>
  <c r="BW26" i="4"/>
  <c r="CN26" i="4" s="1"/>
  <c r="CV26" i="4" s="1"/>
  <c r="BN19" i="4"/>
  <c r="BW19" i="4"/>
  <c r="BN17" i="4"/>
  <c r="BW17" i="4"/>
  <c r="BN21" i="4"/>
  <c r="BW21" i="4"/>
  <c r="CC19" i="4"/>
  <c r="CL19" i="4"/>
  <c r="BH25" i="4"/>
  <c r="AY25" i="4"/>
  <c r="BH22" i="4"/>
  <c r="AY22" i="4"/>
  <c r="BH17" i="4"/>
  <c r="AY17" i="4"/>
  <c r="BH26" i="4"/>
  <c r="AY26" i="4"/>
  <c r="BH23" i="4"/>
  <c r="AY23" i="4"/>
  <c r="AQ17" i="6"/>
  <c r="BH19" i="4"/>
  <c r="AY19" i="4"/>
  <c r="BH21" i="4"/>
  <c r="AY21" i="4"/>
  <c r="BH18" i="4"/>
  <c r="AY18" i="4"/>
  <c r="AP26" i="5" l="1"/>
  <c r="AU26" i="5"/>
  <c r="AO26" i="5"/>
  <c r="AT26" i="5"/>
  <c r="AP24" i="5"/>
  <c r="AU24" i="5"/>
  <c r="AP17" i="5"/>
  <c r="AU17" i="5"/>
  <c r="AO27" i="5"/>
  <c r="AT27" i="5"/>
  <c r="AO24" i="5"/>
  <c r="AT24" i="5"/>
  <c r="AO25" i="5"/>
  <c r="AT25" i="5"/>
  <c r="AP19" i="5"/>
  <c r="AU19" i="5"/>
  <c r="AP27" i="5"/>
  <c r="AU27" i="5"/>
  <c r="AP16" i="5"/>
  <c r="AU16" i="5"/>
  <c r="AO18" i="5"/>
  <c r="AT18" i="5"/>
  <c r="AO20" i="5"/>
  <c r="AT20" i="5"/>
  <c r="AO23" i="5"/>
  <c r="AT23" i="5"/>
  <c r="AP25" i="5"/>
  <c r="AU25" i="5"/>
  <c r="AP23" i="5"/>
  <c r="AU23" i="5"/>
  <c r="AO17" i="5"/>
  <c r="AT17" i="5"/>
  <c r="AP18" i="5"/>
  <c r="AU18" i="5"/>
  <c r="AO16" i="5"/>
  <c r="AT16" i="5"/>
  <c r="AO19" i="5"/>
  <c r="AT19" i="5"/>
  <c r="AP20" i="5"/>
  <c r="AU20" i="5"/>
  <c r="DG19" i="6"/>
  <c r="DL19" i="6"/>
  <c r="DP19" i="6" s="1"/>
  <c r="DG21" i="6"/>
  <c r="DL21" i="6"/>
  <c r="DP21" i="6" s="1"/>
  <c r="CX19" i="6"/>
  <c r="CT17" i="6"/>
  <c r="DE17" i="6"/>
  <c r="DJ17" i="6"/>
  <c r="DN17" i="6" s="1"/>
  <c r="CX21" i="6"/>
  <c r="CT19" i="4"/>
  <c r="DE17" i="4"/>
  <c r="DJ17" i="4"/>
  <c r="DN17" i="4" s="1"/>
  <c r="DE23" i="4"/>
  <c r="DJ23" i="4"/>
  <c r="DN23" i="4" s="1"/>
  <c r="DE18" i="4"/>
  <c r="DJ18" i="4"/>
  <c r="DN18" i="4" s="1"/>
  <c r="CT21" i="4"/>
  <c r="DE22" i="4"/>
  <c r="DJ22" i="4"/>
  <c r="DN22" i="4" s="1"/>
  <c r="CT25" i="4"/>
  <c r="CT22" i="4"/>
  <c r="DE25" i="4"/>
  <c r="DJ25" i="4"/>
  <c r="DN25" i="4" s="1"/>
  <c r="DE21" i="4"/>
  <c r="DJ21" i="4"/>
  <c r="DN21" i="4" s="1"/>
  <c r="CT18" i="4"/>
  <c r="CT23" i="4"/>
  <c r="CT17" i="4"/>
  <c r="DE19" i="4"/>
  <c r="DJ19" i="4"/>
  <c r="DN19" i="4" s="1"/>
  <c r="CN17" i="6"/>
  <c r="CE17" i="6"/>
  <c r="BP22" i="4"/>
  <c r="BY22" i="4"/>
  <c r="BP21" i="4"/>
  <c r="BY21" i="4"/>
  <c r="CN21" i="4"/>
  <c r="CE21" i="4"/>
  <c r="CN19" i="4"/>
  <c r="CE19" i="4"/>
  <c r="CN23" i="4"/>
  <c r="CE23" i="4"/>
  <c r="CE22" i="4"/>
  <c r="CN22" i="4"/>
  <c r="BP26" i="4"/>
  <c r="BY26" i="4"/>
  <c r="CP26" i="4" s="1"/>
  <c r="CX26" i="4" s="1"/>
  <c r="BP23" i="4"/>
  <c r="BY23" i="4"/>
  <c r="BP17" i="4"/>
  <c r="BY17" i="4"/>
  <c r="BP25" i="4"/>
  <c r="BY25" i="4"/>
  <c r="BP18" i="4"/>
  <c r="BY18" i="4"/>
  <c r="BP19" i="4"/>
  <c r="BY19" i="4"/>
  <c r="CN17" i="4"/>
  <c r="CE17" i="4"/>
  <c r="CE26" i="4"/>
  <c r="CN25" i="4"/>
  <c r="CE25" i="4"/>
  <c r="CE18" i="4"/>
  <c r="CN18" i="4"/>
  <c r="AY17" i="6"/>
  <c r="BH17" i="6"/>
  <c r="BB17" i="5" l="1"/>
  <c r="BD17" i="5" s="1"/>
  <c r="AW17" i="5"/>
  <c r="BA19" i="5"/>
  <c r="BC19" i="5" s="1"/>
  <c r="AV19" i="5"/>
  <c r="AW23" i="5"/>
  <c r="BB23" i="5"/>
  <c r="BD23" i="5" s="1"/>
  <c r="BA18" i="5"/>
  <c r="BC18" i="5" s="1"/>
  <c r="AV18" i="5"/>
  <c r="BA25" i="5"/>
  <c r="BC25" i="5" s="1"/>
  <c r="AV25" i="5"/>
  <c r="BB24" i="5"/>
  <c r="BD24" i="5" s="1"/>
  <c r="AW24" i="5"/>
  <c r="BA20" i="5"/>
  <c r="BC20" i="5" s="1"/>
  <c r="AV20" i="5"/>
  <c r="BA16" i="5"/>
  <c r="BC16" i="5" s="1"/>
  <c r="AV16" i="5"/>
  <c r="AW25" i="5"/>
  <c r="BB25" i="5"/>
  <c r="BD25" i="5" s="1"/>
  <c r="BB16" i="5"/>
  <c r="BD16" i="5" s="1"/>
  <c r="AW16" i="5"/>
  <c r="BA24" i="5"/>
  <c r="BC24" i="5" s="1"/>
  <c r="AV24" i="5"/>
  <c r="BA26" i="5"/>
  <c r="BC26" i="5" s="1"/>
  <c r="AV26" i="5"/>
  <c r="BB19" i="5"/>
  <c r="BD19" i="5" s="1"/>
  <c r="AW19" i="5"/>
  <c r="BA17" i="5"/>
  <c r="BC17" i="5" s="1"/>
  <c r="AV17" i="5"/>
  <c r="AW18" i="5"/>
  <c r="BB18" i="5"/>
  <c r="BD18" i="5" s="1"/>
  <c r="BA23" i="5"/>
  <c r="BC23" i="5" s="1"/>
  <c r="AV23" i="5"/>
  <c r="BB27" i="5"/>
  <c r="BD27" i="5" s="1"/>
  <c r="AW27" i="5"/>
  <c r="BA27" i="5"/>
  <c r="BC27" i="5" s="1"/>
  <c r="AV27" i="5"/>
  <c r="BB26" i="5"/>
  <c r="BD26" i="5" s="1"/>
  <c r="AW26" i="5"/>
  <c r="BB20" i="5"/>
  <c r="BD20" i="5" s="1"/>
  <c r="AW20" i="5"/>
  <c r="CV17" i="6"/>
  <c r="DC17" i="6"/>
  <c r="CV21" i="4"/>
  <c r="DC21" i="4"/>
  <c r="CV22" i="4"/>
  <c r="DC22" i="4"/>
  <c r="CV25" i="4"/>
  <c r="DC25" i="4"/>
  <c r="CV23" i="4"/>
  <c r="DC23" i="4"/>
  <c r="CV17" i="4"/>
  <c r="DC17" i="4"/>
  <c r="CV18" i="4"/>
  <c r="DC18" i="4"/>
  <c r="CV19" i="4"/>
  <c r="DC19" i="4"/>
  <c r="BP17" i="6"/>
  <c r="BY17" i="6"/>
  <c r="CG23" i="4"/>
  <c r="CP23" i="4"/>
  <c r="CP21" i="4"/>
  <c r="CG21" i="4"/>
  <c r="CP25" i="4"/>
  <c r="CG25" i="4"/>
  <c r="CG18" i="4"/>
  <c r="CP18" i="4"/>
  <c r="CP17" i="4"/>
  <c r="CG17" i="4"/>
  <c r="CG26" i="4"/>
  <c r="CP22" i="4"/>
  <c r="CG22" i="4"/>
  <c r="CP19" i="4"/>
  <c r="CG19" i="4"/>
  <c r="DG17" i="6" l="1"/>
  <c r="DL17" i="6"/>
  <c r="DP17" i="6" s="1"/>
  <c r="DG19" i="4"/>
  <c r="DL19" i="4"/>
  <c r="DP19" i="4" s="1"/>
  <c r="CX22" i="4"/>
  <c r="DG21" i="4"/>
  <c r="DL21" i="4"/>
  <c r="DP21" i="4" s="1"/>
  <c r="DG25" i="4"/>
  <c r="DL25" i="4"/>
  <c r="DP25" i="4" s="1"/>
  <c r="CX21" i="4"/>
  <c r="DG18" i="4"/>
  <c r="DL18" i="4"/>
  <c r="DP18" i="4" s="1"/>
  <c r="CX25" i="4"/>
  <c r="CX23" i="4"/>
  <c r="CX17" i="4"/>
  <c r="DG23" i="4"/>
  <c r="DL23" i="4"/>
  <c r="DP23" i="4" s="1"/>
  <c r="CX18" i="4"/>
  <c r="CX19" i="4"/>
  <c r="DG17" i="4"/>
  <c r="DL17" i="4"/>
  <c r="DP17" i="4" s="1"/>
  <c r="DG22" i="4"/>
  <c r="DL22" i="4"/>
  <c r="DP22" i="4" s="1"/>
  <c r="CG17" i="6"/>
  <c r="CP17" i="6"/>
  <c r="CX17" i="6" l="1"/>
</calcChain>
</file>

<file path=xl/sharedStrings.xml><?xml version="1.0" encoding="utf-8"?>
<sst xmlns="http://schemas.openxmlformats.org/spreadsheetml/2006/main" count="1819" uniqueCount="116">
  <si>
    <t>-</t>
  </si>
  <si>
    <t>12C</t>
  </si>
  <si>
    <t>12A</t>
  </si>
  <si>
    <t>11C</t>
  </si>
  <si>
    <t>11A</t>
  </si>
  <si>
    <t>10C</t>
  </si>
  <si>
    <t>10A</t>
  </si>
  <si>
    <t>9C</t>
  </si>
  <si>
    <t>9A</t>
  </si>
  <si>
    <t>8C</t>
  </si>
  <si>
    <t>8A</t>
  </si>
  <si>
    <t>7C</t>
  </si>
  <si>
    <t>7A</t>
  </si>
  <si>
    <t>Kehittävä asiantuntija</t>
  </si>
  <si>
    <t>6C</t>
  </si>
  <si>
    <t>6A</t>
  </si>
  <si>
    <t>5C</t>
  </si>
  <si>
    <t>5A</t>
  </si>
  <si>
    <t>4C</t>
  </si>
  <si>
    <t>4A</t>
  </si>
  <si>
    <t>Asiantuntija</t>
  </si>
  <si>
    <t>3C</t>
  </si>
  <si>
    <t>3A</t>
  </si>
  <si>
    <t>2C</t>
  </si>
  <si>
    <t>2A</t>
  </si>
  <si>
    <t>1C</t>
  </si>
  <si>
    <t>1A</t>
  </si>
  <si>
    <t>Avustava asiantuntija</t>
  </si>
  <si>
    <t>Taso 2</t>
  </si>
  <si>
    <t>PR</t>
  </si>
  <si>
    <t>Taso 1</t>
  </si>
  <si>
    <t>Tuntipalkka</t>
  </si>
  <si>
    <t>Kuukausipalkka</t>
  </si>
  <si>
    <t>PL: 12</t>
  </si>
  <si>
    <t>PL: 11</t>
  </si>
  <si>
    <t>Taulukkopalkat 16.10.2012 lukien</t>
  </si>
  <si>
    <t>PALKKALIITE 1</t>
  </si>
  <si>
    <t>INFORMAATIOLOGISTIIKKA-ALA</t>
  </si>
  <si>
    <t xml:space="preserve">TES: 65 </t>
  </si>
  <si>
    <t xml:space="preserve"> </t>
  </si>
  <si>
    <t>POSTI- JA LOGISTIIKKA-ALAN UNIONI PAU RY</t>
  </si>
  <si>
    <t>PALVELUALOJEN TYÖNANTAJAT PALTA RY</t>
  </si>
  <si>
    <t>PKS</t>
  </si>
  <si>
    <t>MUU</t>
  </si>
  <si>
    <t>Kokemusvuodet</t>
  </si>
  <si>
    <t>AMMATTITEHTÄVÄ</t>
  </si>
  <si>
    <t>PERUSTEHTÄVÄ</t>
  </si>
  <si>
    <t>Taulukkopalkat 16.10.2012 lukien:</t>
  </si>
  <si>
    <t>PALKKALIITE 2</t>
  </si>
  <si>
    <t>302</t>
  </si>
  <si>
    <t>301</t>
  </si>
  <si>
    <t>Asiantuntija 1.12.2011 lukien</t>
  </si>
  <si>
    <t>202</t>
  </si>
  <si>
    <t>201</t>
  </si>
  <si>
    <t>102</t>
  </si>
  <si>
    <t>101</t>
  </si>
  <si>
    <t>PL: 32</t>
  </si>
  <si>
    <t>PL: 31</t>
  </si>
  <si>
    <t>PALKKALIITE 3</t>
  </si>
  <si>
    <t>yötyölisä</t>
  </si>
  <si>
    <t>iltatyölisä</t>
  </si>
  <si>
    <t>euroa</t>
  </si>
  <si>
    <t>EUROMÄÄRÄISET LISÄT</t>
  </si>
  <si>
    <t>INFORMAATIOLOGISTIIKAN PALKKALIITE 3</t>
  </si>
  <si>
    <t>INFORMAATIOLOGISTIIKAN PALKKALIITE 1</t>
  </si>
  <si>
    <t>Taulukkopalkat 1.12.2013 lukien</t>
  </si>
  <si>
    <t>Korotus:</t>
  </si>
  <si>
    <t>alle 2 vuotta</t>
  </si>
  <si>
    <t>2 vuotta mutta alle 6 vuotta</t>
  </si>
  <si>
    <t>6 vuotta mutta alle 10 vuotta</t>
  </si>
  <si>
    <t>10 vuotta mutta alle 16 vuotta</t>
  </si>
  <si>
    <t>16 vuotta ja enemmän</t>
  </si>
  <si>
    <t>Taulukkopalkat 1.12.2013 lukien:</t>
  </si>
  <si>
    <t>PL: 22</t>
  </si>
  <si>
    <t>PL: 21</t>
  </si>
  <si>
    <t>MUU x 1,03</t>
  </si>
  <si>
    <t>kk-palkka/160</t>
  </si>
  <si>
    <t>x1,1</t>
  </si>
  <si>
    <t>x1,05</t>
  </si>
  <si>
    <r>
      <rPr>
        <b/>
        <sz val="10"/>
        <rFont val="Calibri"/>
        <family val="2"/>
      </rPr>
      <t>←</t>
    </r>
    <r>
      <rPr>
        <b/>
        <sz val="10"/>
        <rFont val="Arial"/>
        <family val="2"/>
      </rPr>
      <t xml:space="preserve"> +1 €</t>
    </r>
  </si>
  <si>
    <t>ss</t>
  </si>
  <si>
    <t>Taulukkopalkat 1.12.2014 lukien</t>
  </si>
  <si>
    <t>x1,004</t>
  </si>
  <si>
    <t>Taulukkopalkat 1.12.2014 lukien:</t>
  </si>
  <si>
    <t>Taulukkopalkat 7.12.2015 lukien</t>
  </si>
  <si>
    <t>Taulukkopalkat 7.12.2015 lukien:</t>
  </si>
  <si>
    <t>Taulukkopalkat 1.4.2018 lukien</t>
  </si>
  <si>
    <t>Taulukkopalkat 1.4.2019 lukien</t>
  </si>
  <si>
    <t>Taulukkopalkat 1.4.2018 lukien:</t>
  </si>
  <si>
    <t>Taulukkopalkat 1.4.2019 lukien:</t>
  </si>
  <si>
    <t>työhönsidonnaisuuslisä:</t>
  </si>
  <si>
    <t>yli kahden tunnin ajalta</t>
  </si>
  <si>
    <t>kurssiraha</t>
  </si>
  <si>
    <t>Matka-ajan korvaus</t>
  </si>
  <si>
    <t>erityisvastuuseen ja erityisosaamiseen perustuvat palkanosat</t>
  </si>
  <si>
    <t xml:space="preserve">Ryhmä </t>
  </si>
  <si>
    <t>Edustettavien lukumäärä</t>
  </si>
  <si>
    <t>1.</t>
  </si>
  <si>
    <t>alle 50</t>
  </si>
  <si>
    <t>2.</t>
  </si>
  <si>
    <t>50-99</t>
  </si>
  <si>
    <t>3.</t>
  </si>
  <si>
    <t>100-299</t>
  </si>
  <si>
    <t>4.</t>
  </si>
  <si>
    <t>vähintään 300</t>
  </si>
  <si>
    <t>LUOTTAMUSMIESPALKKIOT, €/kk</t>
  </si>
  <si>
    <t>INFORMAATIOLOGISTIIKAN PALKKALIITE 2</t>
  </si>
  <si>
    <t>INFORMAATIOLOGISTIIKAN</t>
  </si>
  <si>
    <t>MUUT EUROMÄÄRÄISET LISÄT</t>
  </si>
  <si>
    <t>enintään 2 tunnin ajalta</t>
  </si>
  <si>
    <t>Taulukkopalkat 1.6.2020 lukien</t>
  </si>
  <si>
    <t>Taulukkopalkat 1.5.2021 lukien</t>
  </si>
  <si>
    <t>Taulukkopalkat 1.6.2020 lukien:</t>
  </si>
  <si>
    <t>Taulukkopalkat 1.5.2021 lukien:</t>
  </si>
  <si>
    <t>Taulukkopalkat 1.5.2022 lukien</t>
  </si>
  <si>
    <t>Taulukkopalkat 1.5.2022 lukien: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</si>
</sst>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164" formatCode="00"/>
    <numFmt numFmtId="165" formatCode="&quot; &quot;@"/>
    <numFmt numFmtId="166" formatCode="\+0.00\ %;\-0.00\ %"/>
  </numFmts>
  <fonts count="19" x14ac:knownFonts="1"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b/>
      <sz val="11"/>
      <color indexed="20"/>
      <name val="Arial"/>
      <family val="2"/>
    </font>
    <font>
      <b/>
      <sz val="10"/>
      <color indexed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14"/>
      <name val="Arial"/>
      <family val="2"/>
    </font>
    <font>
      <b/>
      <sz val="10"/>
      <name val="Calibri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2" fillId="0" borderId="0"/>
  </cellStyleXfs>
  <cellXfs count="174">
    <xf numFmtId="0" fontId="0" fillId="0" borderId="0" xfId="0"/>
    <xf numFmtId="0" fontId="2" fillId="2" borderId="0" xfId="1" applyFont="1" applyFill="1"/>
    <xf numFmtId="0" fontId="2" fillId="2" borderId="0" xfId="2" applyFont="1" applyFill="1"/>
    <xf numFmtId="0" fontId="2" fillId="2" borderId="0" xfId="3" applyFont="1" applyFill="1"/>
    <xf numFmtId="0" fontId="7" fillId="2" borderId="0" xfId="4" applyFont="1" applyFill="1"/>
    <xf numFmtId="0" fontId="9" fillId="2" borderId="0" xfId="1" applyFont="1" applyFill="1"/>
    <xf numFmtId="0" fontId="7" fillId="2" borderId="0" xfId="2" applyFont="1" applyFill="1"/>
    <xf numFmtId="0" fontId="7" fillId="2" borderId="0" xfId="1" applyFont="1" applyFill="1"/>
    <xf numFmtId="0" fontId="10" fillId="2" borderId="0" xfId="1" applyFont="1" applyFill="1"/>
    <xf numFmtId="0" fontId="8" fillId="2" borderId="0" xfId="1" applyFont="1" applyFill="1"/>
    <xf numFmtId="0" fontId="16" fillId="2" borderId="0" xfId="1" applyFont="1" applyFill="1"/>
    <xf numFmtId="0" fontId="9" fillId="2" borderId="0" xfId="2" applyFont="1" applyFill="1"/>
    <xf numFmtId="164" fontId="5" fillId="2" borderId="0" xfId="2" applyNumberFormat="1" applyFont="1" applyFill="1" applyAlignment="1">
      <alignment horizontal="left"/>
    </xf>
    <xf numFmtId="0" fontId="5" fillId="2" borderId="0" xfId="2" applyFont="1" applyFill="1"/>
    <xf numFmtId="0" fontId="2" fillId="2" borderId="0" xfId="2" applyFont="1" applyFill="1" applyBorder="1"/>
    <xf numFmtId="165" fontId="5" fillId="2" borderId="37" xfId="2" applyNumberFormat="1" applyFont="1" applyFill="1" applyBorder="1" applyAlignment="1">
      <alignment vertical="center"/>
    </xf>
    <xf numFmtId="165" fontId="2" fillId="2" borderId="35" xfId="2" applyNumberFormat="1" applyFont="1" applyFill="1" applyBorder="1" applyAlignment="1">
      <alignment vertical="center"/>
    </xf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 vertical="center"/>
    </xf>
    <xf numFmtId="165" fontId="5" fillId="2" borderId="36" xfId="2" applyNumberFormat="1" applyFont="1" applyFill="1" applyBorder="1" applyAlignment="1">
      <alignment horizontal="center" vertical="center"/>
    </xf>
    <xf numFmtId="165" fontId="5" fillId="2" borderId="35" xfId="2" applyNumberFormat="1" applyFont="1" applyFill="1" applyBorder="1" applyAlignment="1">
      <alignment vertical="center"/>
    </xf>
    <xf numFmtId="165" fontId="2" fillId="2" borderId="0" xfId="2" applyNumberFormat="1" applyFont="1" applyFill="1" applyBorder="1" applyAlignment="1">
      <alignment horizontal="left" vertical="center"/>
    </xf>
    <xf numFmtId="2" fontId="2" fillId="2" borderId="0" xfId="3" applyNumberFormat="1" applyFont="1" applyFill="1" applyBorder="1" applyAlignment="1">
      <alignment horizontal="center"/>
    </xf>
    <xf numFmtId="165" fontId="2" fillId="2" borderId="0" xfId="2" applyNumberFormat="1" applyFont="1" applyFill="1" applyBorder="1" applyAlignment="1">
      <alignment vertical="center"/>
    </xf>
    <xf numFmtId="0" fontId="3" fillId="2" borderId="0" xfId="2" applyFont="1" applyFill="1"/>
    <xf numFmtId="0" fontId="5" fillId="3" borderId="9" xfId="2" applyNumberFormat="1" applyFont="1" applyFill="1" applyBorder="1" applyAlignment="1">
      <alignment horizontal="center" vertical="center"/>
    </xf>
    <xf numFmtId="0" fontId="5" fillId="3" borderId="40" xfId="2" applyNumberFormat="1" applyFont="1" applyFill="1" applyBorder="1" applyAlignment="1">
      <alignment horizontal="center" vertical="center"/>
    </xf>
    <xf numFmtId="0" fontId="5" fillId="3" borderId="5" xfId="2" applyNumberFormat="1" applyFont="1" applyFill="1" applyBorder="1" applyAlignment="1">
      <alignment horizontal="center" vertical="center"/>
    </xf>
    <xf numFmtId="0" fontId="12" fillId="2" borderId="0" xfId="2" applyFont="1" applyFill="1"/>
    <xf numFmtId="0" fontId="11" fillId="2" borderId="0" xfId="2" applyFont="1" applyFill="1"/>
    <xf numFmtId="0" fontId="6" fillId="2" borderId="0" xfId="2" applyFont="1" applyFill="1"/>
    <xf numFmtId="0" fontId="6" fillId="2" borderId="0" xfId="1" applyFont="1" applyFill="1"/>
    <xf numFmtId="0" fontId="5" fillId="2" borderId="8" xfId="2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2" fontId="2" fillId="2" borderId="7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2" borderId="0" xfId="1" applyFont="1" applyFill="1"/>
    <xf numFmtId="6" fontId="5" fillId="2" borderId="0" xfId="1" applyNumberFormat="1" applyFont="1" applyFill="1"/>
    <xf numFmtId="0" fontId="5" fillId="3" borderId="11" xfId="2" applyNumberFormat="1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center" vertical="center"/>
    </xf>
    <xf numFmtId="0" fontId="5" fillId="3" borderId="9" xfId="1" applyNumberFormat="1" applyFont="1" applyFill="1" applyBorder="1" applyAlignment="1">
      <alignment horizontal="center" vertical="center"/>
    </xf>
    <xf numFmtId="3" fontId="2" fillId="2" borderId="0" xfId="3" applyNumberFormat="1" applyFont="1" applyFill="1" applyBorder="1" applyAlignment="1">
      <alignment horizontal="center" vertical="center"/>
    </xf>
    <xf numFmtId="3" fontId="2" fillId="2" borderId="7" xfId="1" applyNumberFormat="1" applyFont="1" applyFill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/>
    </xf>
    <xf numFmtId="3" fontId="2" fillId="2" borderId="2" xfId="3" applyNumberFormat="1" applyFont="1" applyFill="1" applyBorder="1" applyAlignment="1">
      <alignment horizontal="center" vertical="center"/>
    </xf>
    <xf numFmtId="3" fontId="2" fillId="2" borderId="0" xfId="2" applyNumberFormat="1" applyFont="1" applyFill="1" applyBorder="1" applyAlignment="1">
      <alignment horizontal="center" vertical="center"/>
    </xf>
    <xf numFmtId="3" fontId="2" fillId="2" borderId="2" xfId="2" applyNumberFormat="1" applyFont="1" applyFill="1" applyBorder="1" applyAlignment="1">
      <alignment horizontal="center" vertical="center"/>
    </xf>
    <xf numFmtId="3" fontId="2" fillId="2" borderId="7" xfId="2" applyNumberFormat="1" applyFont="1" applyFill="1" applyBorder="1" applyAlignment="1">
      <alignment horizontal="center" vertical="center"/>
    </xf>
    <xf numFmtId="3" fontId="2" fillId="2" borderId="6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/>
    </xf>
    <xf numFmtId="3" fontId="2" fillId="2" borderId="1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165" fontId="5" fillId="2" borderId="20" xfId="1" applyNumberFormat="1" applyFont="1" applyFill="1" applyBorder="1" applyAlignment="1">
      <alignment horizontal="center" vertical="center"/>
    </xf>
    <xf numFmtId="165" fontId="5" fillId="2" borderId="18" xfId="2" applyNumberFormat="1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165" fontId="5" fillId="2" borderId="23" xfId="2" applyNumberFormat="1" applyFont="1" applyFill="1" applyBorder="1" applyAlignment="1">
      <alignment horizontal="center" vertical="center"/>
    </xf>
    <xf numFmtId="165" fontId="5" fillId="2" borderId="34" xfId="2" applyNumberFormat="1" applyFont="1" applyFill="1" applyBorder="1" applyAlignment="1">
      <alignment horizontal="center" vertical="center"/>
    </xf>
    <xf numFmtId="3" fontId="2" fillId="2" borderId="32" xfId="3" applyNumberFormat="1" applyFont="1" applyFill="1" applyBorder="1" applyAlignment="1">
      <alignment horizontal="center" vertical="center"/>
    </xf>
    <xf numFmtId="3" fontId="2" fillId="2" borderId="31" xfId="3" applyNumberFormat="1" applyFont="1" applyFill="1" applyBorder="1" applyAlignment="1">
      <alignment horizontal="center" vertical="center"/>
    </xf>
    <xf numFmtId="2" fontId="2" fillId="2" borderId="32" xfId="3" applyNumberFormat="1" applyFont="1" applyFill="1" applyBorder="1" applyAlignment="1">
      <alignment horizontal="center" vertical="center"/>
    </xf>
    <xf numFmtId="3" fontId="2" fillId="2" borderId="29" xfId="3" applyNumberFormat="1" applyFont="1" applyFill="1" applyBorder="1" applyAlignment="1">
      <alignment horizontal="center" vertical="center"/>
    </xf>
    <xf numFmtId="3" fontId="2" fillId="2" borderId="7" xfId="3" applyNumberFormat="1" applyFont="1" applyFill="1" applyBorder="1" applyAlignment="1">
      <alignment horizontal="center" vertical="center"/>
    </xf>
    <xf numFmtId="2" fontId="2" fillId="2" borderId="29" xfId="3" applyNumberFormat="1" applyFont="1" applyFill="1" applyBorder="1" applyAlignment="1">
      <alignment horizontal="center" vertical="center"/>
    </xf>
    <xf numFmtId="3" fontId="2" fillId="2" borderId="37" xfId="3" applyNumberFormat="1" applyFont="1" applyFill="1" applyBorder="1" applyAlignment="1">
      <alignment horizontal="center" vertical="center"/>
    </xf>
    <xf numFmtId="3" fontId="2" fillId="2" borderId="39" xfId="3" applyNumberFormat="1" applyFont="1" applyFill="1" applyBorder="1" applyAlignment="1">
      <alignment horizontal="center" vertical="center"/>
    </xf>
    <xf numFmtId="2" fontId="2" fillId="2" borderId="37" xfId="3" applyNumberFormat="1" applyFont="1" applyFill="1" applyBorder="1" applyAlignment="1">
      <alignment horizontal="center" vertical="center"/>
    </xf>
    <xf numFmtId="2" fontId="2" fillId="2" borderId="27" xfId="3" applyNumberFormat="1" applyFont="1" applyFill="1" applyBorder="1" applyAlignment="1">
      <alignment horizontal="center" vertical="center"/>
    </xf>
    <xf numFmtId="165" fontId="5" fillId="2" borderId="41" xfId="2" applyNumberFormat="1" applyFont="1" applyFill="1" applyBorder="1" applyAlignment="1">
      <alignment horizontal="center" vertical="center"/>
    </xf>
    <xf numFmtId="2" fontId="2" fillId="2" borderId="33" xfId="3" applyNumberFormat="1" applyFont="1" applyFill="1" applyBorder="1" applyAlignment="1">
      <alignment horizontal="center" vertical="center"/>
    </xf>
    <xf numFmtId="2" fontId="2" fillId="2" borderId="30" xfId="3" applyNumberFormat="1" applyFont="1" applyFill="1" applyBorder="1" applyAlignment="1">
      <alignment horizontal="center" vertical="center"/>
    </xf>
    <xf numFmtId="2" fontId="2" fillId="2" borderId="38" xfId="3" applyNumberFormat="1" applyFont="1" applyFill="1" applyBorder="1" applyAlignment="1">
      <alignment horizontal="center" vertical="center"/>
    </xf>
    <xf numFmtId="2" fontId="2" fillId="2" borderId="28" xfId="3" applyNumberFormat="1" applyFont="1" applyFill="1" applyBorder="1" applyAlignment="1">
      <alignment horizontal="center" vertical="center"/>
    </xf>
    <xf numFmtId="6" fontId="5" fillId="2" borderId="0" xfId="1" applyNumberFormat="1" applyFont="1" applyFill="1" applyAlignment="1">
      <alignment horizontal="center"/>
    </xf>
    <xf numFmtId="0" fontId="13" fillId="2" borderId="0" xfId="2" applyFont="1" applyFill="1"/>
    <xf numFmtId="3" fontId="2" fillId="2" borderId="22" xfId="1" applyNumberFormat="1" applyFont="1" applyFill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/>
    </xf>
    <xf numFmtId="3" fontId="2" fillId="2" borderId="21" xfId="1" applyNumberFormat="1" applyFont="1" applyFill="1" applyBorder="1" applyAlignment="1">
      <alignment horizontal="center" vertical="center"/>
    </xf>
    <xf numFmtId="4" fontId="2" fillId="2" borderId="22" xfId="1" applyNumberFormat="1" applyFont="1" applyFill="1" applyBorder="1" applyAlignment="1">
      <alignment horizontal="center" vertical="center"/>
    </xf>
    <xf numFmtId="4" fontId="2" fillId="2" borderId="21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3" fontId="2" fillId="2" borderId="15" xfId="1" applyNumberFormat="1" applyFont="1" applyFill="1" applyBorder="1" applyAlignment="1">
      <alignment horizontal="center" vertical="center"/>
    </xf>
    <xf numFmtId="4" fontId="2" fillId="2" borderId="16" xfId="1" applyNumberFormat="1" applyFont="1" applyFill="1" applyBorder="1" applyAlignment="1">
      <alignment horizontal="center" vertical="center"/>
    </xf>
    <xf numFmtId="4" fontId="2" fillId="2" borderId="15" xfId="1" applyNumberFormat="1" applyFont="1" applyFill="1" applyBorder="1" applyAlignment="1">
      <alignment horizontal="center" vertical="center"/>
    </xf>
    <xf numFmtId="0" fontId="5" fillId="3" borderId="36" xfId="1" applyNumberFormat="1" applyFont="1" applyFill="1" applyBorder="1" applyAlignment="1">
      <alignment horizontal="center" vertical="center"/>
    </xf>
    <xf numFmtId="0" fontId="5" fillId="3" borderId="20" xfId="1" applyNumberFormat="1" applyFont="1" applyFill="1" applyBorder="1" applyAlignment="1">
      <alignment horizontal="center" vertical="center"/>
    </xf>
    <xf numFmtId="9" fontId="5" fillId="2" borderId="0" xfId="1" applyNumberFormat="1" applyFont="1" applyFill="1" applyAlignment="1">
      <alignment horizontal="center"/>
    </xf>
    <xf numFmtId="0" fontId="2" fillId="2" borderId="0" xfId="5" applyFont="1" applyFill="1"/>
    <xf numFmtId="49" fontId="2" fillId="2" borderId="0" xfId="5" applyNumberFormat="1" applyFont="1" applyFill="1"/>
    <xf numFmtId="2" fontId="2" fillId="2" borderId="0" xfId="5" applyNumberFormat="1" applyFont="1" applyFill="1"/>
    <xf numFmtId="0" fontId="9" fillId="2" borderId="0" xfId="5" applyFont="1" applyFill="1"/>
    <xf numFmtId="0" fontId="7" fillId="2" borderId="0" xfId="3" applyFont="1" applyFill="1"/>
    <xf numFmtId="0" fontId="8" fillId="2" borderId="0" xfId="5" applyFont="1" applyFill="1"/>
    <xf numFmtId="0" fontId="10" fillId="2" borderId="0" xfId="5" applyFont="1" applyFill="1"/>
    <xf numFmtId="2" fontId="14" fillId="2" borderId="0" xfId="5" applyNumberFormat="1" applyFont="1" applyFill="1" applyAlignment="1">
      <alignment horizontal="right"/>
    </xf>
    <xf numFmtId="0" fontId="5" fillId="2" borderId="0" xfId="5" applyFont="1" applyFill="1" applyAlignment="1">
      <alignment horizontal="right"/>
    </xf>
    <xf numFmtId="2" fontId="7" fillId="2" borderId="0" xfId="3" applyNumberFormat="1" applyFont="1" applyFill="1"/>
    <xf numFmtId="165" fontId="5" fillId="2" borderId="23" xfId="2" applyNumberFormat="1" applyFont="1" applyFill="1" applyBorder="1" applyAlignment="1">
      <alignment horizontal="center" vertical="center"/>
    </xf>
    <xf numFmtId="0" fontId="5" fillId="2" borderId="0" xfId="1" applyNumberFormat="1" applyFont="1" applyFill="1" applyAlignment="1">
      <alignment horizontal="right"/>
    </xf>
    <xf numFmtId="8" fontId="5" fillId="2" borderId="0" xfId="1" applyNumberFormat="1" applyFont="1" applyFill="1"/>
    <xf numFmtId="165" fontId="5" fillId="2" borderId="23" xfId="2" applyNumberFormat="1" applyFont="1" applyFill="1" applyBorder="1" applyAlignment="1">
      <alignment horizontal="center" vertical="center"/>
    </xf>
    <xf numFmtId="10" fontId="5" fillId="2" borderId="0" xfId="1" applyNumberFormat="1" applyFont="1" applyFill="1"/>
    <xf numFmtId="14" fontId="15" fillId="2" borderId="0" xfId="5" applyNumberFormat="1" applyFont="1" applyFill="1" applyAlignment="1">
      <alignment wrapText="1"/>
    </xf>
    <xf numFmtId="14" fontId="9" fillId="2" borderId="0" xfId="5" applyNumberFormat="1" applyFont="1" applyFill="1" applyAlignment="1">
      <alignment wrapText="1"/>
    </xf>
    <xf numFmtId="165" fontId="2" fillId="2" borderId="2" xfId="2" applyNumberFormat="1" applyFont="1" applyFill="1" applyBorder="1" applyAlignment="1">
      <alignment vertical="center"/>
    </xf>
    <xf numFmtId="3" fontId="2" fillId="2" borderId="27" xfId="3" applyNumberFormat="1" applyFont="1" applyFill="1" applyBorder="1" applyAlignment="1">
      <alignment horizontal="center" vertical="center"/>
    </xf>
    <xf numFmtId="3" fontId="2" fillId="2" borderId="4" xfId="3" applyNumberFormat="1" applyFont="1" applyFill="1" applyBorder="1" applyAlignment="1">
      <alignment horizontal="center" vertical="center"/>
    </xf>
    <xf numFmtId="0" fontId="5" fillId="2" borderId="0" xfId="5" applyFont="1" applyFill="1"/>
    <xf numFmtId="1" fontId="14" fillId="2" borderId="0" xfId="5" applyNumberFormat="1" applyFont="1" applyFill="1" applyAlignment="1">
      <alignment horizontal="right"/>
    </xf>
    <xf numFmtId="1" fontId="7" fillId="2" borderId="0" xfId="3" applyNumberFormat="1" applyFont="1" applyFill="1"/>
    <xf numFmtId="165" fontId="5" fillId="2" borderId="23" xfId="2" applyNumberFormat="1" applyFont="1" applyFill="1" applyBorder="1" applyAlignment="1">
      <alignment horizontal="center" vertical="center"/>
    </xf>
    <xf numFmtId="166" fontId="18" fillId="2" borderId="0" xfId="5" applyNumberFormat="1" applyFont="1" applyFill="1"/>
    <xf numFmtId="165" fontId="5" fillId="2" borderId="32" xfId="2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165" fontId="5" fillId="2" borderId="17" xfId="2" applyNumberFormat="1" applyFont="1" applyFill="1" applyBorder="1" applyAlignment="1">
      <alignment horizontal="center" vertical="center"/>
    </xf>
    <xf numFmtId="3" fontId="2" fillId="2" borderId="0" xfId="1" applyNumberFormat="1" applyFont="1" applyFill="1"/>
    <xf numFmtId="0" fontId="5" fillId="3" borderId="42" xfId="2" applyNumberFormat="1" applyFont="1" applyFill="1" applyBorder="1" applyAlignment="1">
      <alignment horizontal="center" vertical="center"/>
    </xf>
    <xf numFmtId="0" fontId="5" fillId="2" borderId="4" xfId="2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/>
    <xf numFmtId="165" fontId="5" fillId="2" borderId="43" xfId="2" applyNumberFormat="1" applyFont="1" applyFill="1" applyBorder="1" applyAlignment="1">
      <alignment horizontal="center" vertical="center"/>
    </xf>
    <xf numFmtId="2" fontId="2" fillId="2" borderId="30" xfId="1" applyNumberFormat="1" applyFont="1" applyFill="1" applyBorder="1" applyAlignment="1">
      <alignment horizontal="center" vertical="center"/>
    </xf>
    <xf numFmtId="2" fontId="2" fillId="2" borderId="28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165" fontId="5" fillId="2" borderId="17" xfId="2" applyNumberFormat="1" applyFont="1" applyFill="1" applyBorder="1" applyAlignment="1">
      <alignment horizontal="center" vertical="center"/>
    </xf>
    <xf numFmtId="165" fontId="5" fillId="2" borderId="23" xfId="2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left" vertical="center"/>
    </xf>
    <xf numFmtId="165" fontId="5" fillId="2" borderId="13" xfId="1" applyNumberFormat="1" applyFont="1" applyFill="1" applyBorder="1" applyAlignment="1">
      <alignment horizontal="left" vertical="center"/>
    </xf>
    <xf numFmtId="165" fontId="5" fillId="2" borderId="12" xfId="1" applyNumberFormat="1" applyFont="1" applyFill="1" applyBorder="1" applyAlignment="1">
      <alignment horizontal="left" vertical="center"/>
    </xf>
    <xf numFmtId="165" fontId="5" fillId="2" borderId="17" xfId="1" applyNumberFormat="1" applyFont="1" applyFill="1" applyBorder="1" applyAlignment="1">
      <alignment horizontal="center" vertical="center"/>
    </xf>
    <xf numFmtId="165" fontId="5" fillId="2" borderId="16" xfId="1" applyNumberFormat="1" applyFont="1" applyFill="1" applyBorder="1" applyAlignment="1">
      <alignment horizontal="center" vertical="center"/>
    </xf>
    <xf numFmtId="165" fontId="5" fillId="2" borderId="19" xfId="1" applyNumberFormat="1" applyFont="1" applyFill="1" applyBorder="1" applyAlignment="1">
      <alignment horizontal="center" vertical="center"/>
    </xf>
    <xf numFmtId="165" fontId="5" fillId="2" borderId="17" xfId="2" applyNumberFormat="1" applyFont="1" applyFill="1" applyBorder="1" applyAlignment="1">
      <alignment horizontal="center" vertical="center"/>
    </xf>
    <xf numFmtId="165" fontId="5" fillId="2" borderId="16" xfId="2" applyNumberFormat="1" applyFont="1" applyFill="1" applyBorder="1" applyAlignment="1">
      <alignment horizontal="center" vertical="center"/>
    </xf>
    <xf numFmtId="165" fontId="5" fillId="2" borderId="15" xfId="2" applyNumberFormat="1" applyFont="1" applyFill="1" applyBorder="1" applyAlignment="1">
      <alignment horizontal="center" vertical="center"/>
    </xf>
    <xf numFmtId="165" fontId="7" fillId="2" borderId="14" xfId="1" applyNumberFormat="1" applyFont="1" applyFill="1" applyBorder="1" applyAlignment="1">
      <alignment horizontal="left" vertical="center"/>
    </xf>
    <xf numFmtId="165" fontId="7" fillId="2" borderId="13" xfId="1" applyNumberFormat="1" applyFont="1" applyFill="1" applyBorder="1" applyAlignment="1">
      <alignment horizontal="left" vertical="center"/>
    </xf>
    <xf numFmtId="165" fontId="7" fillId="2" borderId="12" xfId="1" applyNumberFormat="1" applyFont="1" applyFill="1" applyBorder="1" applyAlignment="1">
      <alignment horizontal="left" vertical="center"/>
    </xf>
    <xf numFmtId="165" fontId="5" fillId="2" borderId="26" xfId="1" applyNumberFormat="1" applyFont="1" applyFill="1" applyBorder="1" applyAlignment="1">
      <alignment horizontal="center" vertical="center"/>
    </xf>
    <xf numFmtId="165" fontId="5" fillId="2" borderId="25" xfId="1" applyNumberFormat="1" applyFont="1" applyFill="1" applyBorder="1" applyAlignment="1">
      <alignment horizontal="center" vertical="center"/>
    </xf>
    <xf numFmtId="165" fontId="5" fillId="2" borderId="24" xfId="1" applyNumberFormat="1" applyFont="1" applyFill="1" applyBorder="1" applyAlignment="1">
      <alignment horizontal="center" vertical="center"/>
    </xf>
    <xf numFmtId="165" fontId="5" fillId="2" borderId="23" xfId="1" applyNumberFormat="1" applyFont="1" applyFill="1" applyBorder="1" applyAlignment="1">
      <alignment horizontal="center" vertical="center"/>
    </xf>
    <xf numFmtId="165" fontId="5" fillId="2" borderId="22" xfId="1" applyNumberFormat="1" applyFont="1" applyFill="1" applyBorder="1" applyAlignment="1">
      <alignment horizontal="center" vertical="center"/>
    </xf>
    <xf numFmtId="165" fontId="5" fillId="2" borderId="21" xfId="1" applyNumberFormat="1" applyFont="1" applyFill="1" applyBorder="1" applyAlignment="1">
      <alignment horizontal="center" vertical="center"/>
    </xf>
    <xf numFmtId="165" fontId="2" fillId="2" borderId="16" xfId="3" applyNumberFormat="1" applyFont="1" applyFill="1" applyBorder="1" applyAlignment="1">
      <alignment horizontal="center" vertical="center"/>
    </xf>
    <xf numFmtId="165" fontId="2" fillId="2" borderId="15" xfId="3" applyNumberFormat="1" applyFont="1" applyFill="1" applyBorder="1" applyAlignment="1">
      <alignment horizontal="center" vertical="center"/>
    </xf>
    <xf numFmtId="165" fontId="2" fillId="2" borderId="19" xfId="3" applyNumberFormat="1" applyFont="1" applyFill="1" applyBorder="1" applyAlignment="1">
      <alignment horizontal="center" vertical="center"/>
    </xf>
    <xf numFmtId="165" fontId="5" fillId="2" borderId="23" xfId="2" applyNumberFormat="1" applyFont="1" applyFill="1" applyBorder="1" applyAlignment="1">
      <alignment horizontal="left" vertical="center"/>
    </xf>
    <xf numFmtId="165" fontId="5" fillId="2" borderId="21" xfId="2" applyNumberFormat="1" applyFont="1" applyFill="1" applyBorder="1" applyAlignment="1">
      <alignment horizontal="left" vertical="center"/>
    </xf>
    <xf numFmtId="165" fontId="5" fillId="2" borderId="23" xfId="2" applyNumberFormat="1" applyFont="1" applyFill="1" applyBorder="1" applyAlignment="1">
      <alignment horizontal="center" vertical="center"/>
    </xf>
    <xf numFmtId="165" fontId="5" fillId="2" borderId="21" xfId="2" applyNumberFormat="1" applyFont="1" applyFill="1" applyBorder="1" applyAlignment="1">
      <alignment horizontal="center" vertical="center"/>
    </xf>
    <xf numFmtId="165" fontId="7" fillId="2" borderId="14" xfId="2" applyNumberFormat="1" applyFont="1" applyFill="1" applyBorder="1" applyAlignment="1">
      <alignment horizontal="left" vertical="center"/>
    </xf>
    <xf numFmtId="165" fontId="7" fillId="2" borderId="13" xfId="2" applyNumberFormat="1" applyFont="1" applyFill="1" applyBorder="1" applyAlignment="1">
      <alignment horizontal="left" vertical="center"/>
    </xf>
    <xf numFmtId="165" fontId="7" fillId="2" borderId="12" xfId="2" applyNumberFormat="1" applyFont="1" applyFill="1" applyBorder="1" applyAlignment="1">
      <alignment horizontal="left" vertical="center"/>
    </xf>
    <xf numFmtId="165" fontId="5" fillId="2" borderId="26" xfId="2" applyNumberFormat="1" applyFont="1" applyFill="1" applyBorder="1" applyAlignment="1">
      <alignment horizontal="center" vertical="center"/>
    </xf>
    <xf numFmtId="165" fontId="5" fillId="2" borderId="24" xfId="2" applyNumberFormat="1" applyFont="1" applyFill="1" applyBorder="1" applyAlignment="1">
      <alignment horizontal="center" vertical="center"/>
    </xf>
    <xf numFmtId="165" fontId="5" fillId="2" borderId="37" xfId="2" applyNumberFormat="1" applyFont="1" applyFill="1" applyBorder="1" applyAlignment="1">
      <alignment horizontal="center" vertical="center"/>
    </xf>
    <xf numFmtId="165" fontId="5" fillId="2" borderId="23" xfId="1" applyNumberFormat="1" applyFont="1" applyFill="1" applyBorder="1" applyAlignment="1">
      <alignment horizontal="left" vertical="center"/>
    </xf>
    <xf numFmtId="165" fontId="5" fillId="2" borderId="22" xfId="1" applyNumberFormat="1" applyFont="1" applyFill="1" applyBorder="1" applyAlignment="1">
      <alignment horizontal="left" vertical="center"/>
    </xf>
    <xf numFmtId="165" fontId="5" fillId="2" borderId="21" xfId="1" applyNumberFormat="1" applyFont="1" applyFill="1" applyBorder="1" applyAlignment="1">
      <alignment horizontal="left" vertical="center"/>
    </xf>
    <xf numFmtId="165" fontId="5" fillId="2" borderId="26" xfId="1" applyNumberFormat="1" applyFont="1" applyFill="1" applyBorder="1" applyAlignment="1">
      <alignment horizontal="left" vertical="center"/>
    </xf>
    <xf numFmtId="165" fontId="5" fillId="2" borderId="25" xfId="1" applyNumberFormat="1" applyFont="1" applyFill="1" applyBorder="1" applyAlignment="1">
      <alignment horizontal="left" vertical="center"/>
    </xf>
    <xf numFmtId="165" fontId="5" fillId="2" borderId="24" xfId="1" applyNumberFormat="1" applyFont="1" applyFill="1" applyBorder="1" applyAlignment="1">
      <alignment horizontal="left" vertical="center"/>
    </xf>
  </cellXfs>
  <cellStyles count="6">
    <cellStyle name="Normaali" xfId="0" builtinId="0"/>
    <cellStyle name="Normaali 2" xfId="3" xr:uid="{00000000-0005-0000-0000-000001000000}"/>
    <cellStyle name="Normaali_T5001" xfId="1" xr:uid="{00000000-0005-0000-0000-000002000000}"/>
    <cellStyle name="Normaali_T60n" xfId="4" xr:uid="{00000000-0005-0000-0000-000003000000}"/>
    <cellStyle name="Normaali_t65_tu" xfId="2" xr:uid="{00000000-0005-0000-0000-000004000000}"/>
    <cellStyle name="Normaali_VVlog_lisa_korotus_200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Y45"/>
  <sheetViews>
    <sheetView topLeftCell="CO1" workbookViewId="0">
      <selection activeCell="H34" sqref="H34"/>
    </sheetView>
  </sheetViews>
  <sheetFormatPr defaultColWidth="9.140625" defaultRowHeight="12.75" x14ac:dyDescent="0.2"/>
  <cols>
    <col min="1" max="1" width="2.42578125" style="1" customWidth="1"/>
    <col min="2" max="2" width="4.7109375" style="1" customWidth="1"/>
    <col min="3" max="3" width="6.85546875" style="1" customWidth="1"/>
    <col min="4" max="4" width="2.7109375" style="1" customWidth="1"/>
    <col min="5" max="5" width="6.28515625" style="1" customWidth="1"/>
    <col min="6" max="6" width="5" style="1" customWidth="1"/>
    <col min="7" max="7" width="6.7109375" style="1" customWidth="1"/>
    <col min="8" max="8" width="2.7109375" style="1" customWidth="1"/>
    <col min="9" max="9" width="7" style="1" customWidth="1"/>
    <col min="10" max="10" width="4.5703125" style="1" customWidth="1"/>
    <col min="11" max="11" width="7" style="2" customWidth="1"/>
    <col min="12" max="12" width="2.7109375" style="2" customWidth="1"/>
    <col min="13" max="13" width="6.7109375" style="2" customWidth="1"/>
    <col min="14" max="14" width="4" style="2" customWidth="1"/>
    <col min="15" max="15" width="7" style="2" customWidth="1"/>
    <col min="16" max="16" width="2.7109375" style="2" customWidth="1"/>
    <col min="17" max="17" width="6.42578125" style="2" customWidth="1"/>
    <col min="18" max="18" width="2.42578125" style="2" customWidth="1"/>
    <col min="19" max="19" width="4.7109375" style="1" customWidth="1"/>
    <col min="20" max="20" width="6.85546875" style="1" customWidth="1"/>
    <col min="21" max="21" width="2.7109375" style="1" customWidth="1"/>
    <col min="22" max="22" width="6.28515625" style="1" customWidth="1"/>
    <col min="23" max="23" width="5" style="1" customWidth="1"/>
    <col min="24" max="24" width="6.7109375" style="1" customWidth="1"/>
    <col min="25" max="25" width="2.7109375" style="1" customWidth="1"/>
    <col min="26" max="26" width="7" style="1" customWidth="1"/>
    <col min="27" max="27" width="4.5703125" style="1" customWidth="1"/>
    <col min="28" max="28" width="7" style="2" customWidth="1"/>
    <col min="29" max="29" width="2.7109375" style="2" customWidth="1"/>
    <col min="30" max="30" width="6.7109375" style="2" customWidth="1"/>
    <col min="31" max="31" width="4" style="2" customWidth="1"/>
    <col min="32" max="32" width="7" style="2" customWidth="1"/>
    <col min="33" max="33" width="2.7109375" style="2" customWidth="1"/>
    <col min="34" max="34" width="6.42578125" style="2" customWidth="1"/>
    <col min="35" max="35" width="2.42578125" style="1" customWidth="1"/>
    <col min="36" max="36" width="4.7109375" style="1" customWidth="1"/>
    <col min="37" max="37" width="6.85546875" style="1" customWidth="1"/>
    <col min="38" max="38" width="2.7109375" style="1" customWidth="1"/>
    <col min="39" max="39" width="6.28515625" style="1" customWidth="1"/>
    <col min="40" max="40" width="5" style="1" customWidth="1"/>
    <col min="41" max="41" width="6.7109375" style="1" customWidth="1"/>
    <col min="42" max="42" width="2.7109375" style="1" customWidth="1"/>
    <col min="43" max="43" width="7" style="1" customWidth="1"/>
    <col min="44" max="44" width="4.5703125" style="1" customWidth="1"/>
    <col min="45" max="45" width="7" style="2" customWidth="1"/>
    <col min="46" max="46" width="2.7109375" style="2" customWidth="1"/>
    <col min="47" max="47" width="6.7109375" style="2" customWidth="1"/>
    <col min="48" max="48" width="4" style="2" customWidth="1"/>
    <col min="49" max="49" width="7" style="2" customWidth="1"/>
    <col min="50" max="50" width="2.7109375" style="2" customWidth="1"/>
    <col min="51" max="51" width="6.42578125" style="2" customWidth="1"/>
    <col min="52" max="52" width="2.42578125" style="1" customWidth="1"/>
    <col min="53" max="53" width="4.7109375" style="1" customWidth="1"/>
    <col min="54" max="54" width="6.85546875" style="1" customWidth="1"/>
    <col min="55" max="55" width="2.7109375" style="1" customWidth="1"/>
    <col min="56" max="56" width="6.28515625" style="1" customWidth="1"/>
    <col min="57" max="57" width="5" style="1" customWidth="1"/>
    <col min="58" max="58" width="6.7109375" style="1" customWidth="1"/>
    <col min="59" max="59" width="2.7109375" style="1" customWidth="1"/>
    <col min="60" max="60" width="7" style="1" customWidth="1"/>
    <col min="61" max="61" width="4.5703125" style="1" customWidth="1"/>
    <col min="62" max="62" width="7" style="2" customWidth="1"/>
    <col min="63" max="63" width="2.7109375" style="2" customWidth="1"/>
    <col min="64" max="64" width="6.7109375" style="2" customWidth="1"/>
    <col min="65" max="65" width="4" style="2" customWidth="1"/>
    <col min="66" max="66" width="7" style="2" customWidth="1"/>
    <col min="67" max="67" width="2.7109375" style="2" customWidth="1"/>
    <col min="68" max="68" width="6.42578125" style="2" customWidth="1"/>
    <col min="69" max="69" width="2.42578125" style="1" customWidth="1"/>
    <col min="70" max="70" width="4.7109375" style="1" customWidth="1"/>
    <col min="71" max="71" width="6.85546875" style="1" customWidth="1"/>
    <col min="72" max="72" width="2.7109375" style="1" customWidth="1"/>
    <col min="73" max="73" width="6.28515625" style="1" customWidth="1"/>
    <col min="74" max="74" width="5" style="1" customWidth="1"/>
    <col min="75" max="75" width="6.7109375" style="1" customWidth="1"/>
    <col min="76" max="76" width="2.7109375" style="1" customWidth="1"/>
    <col min="77" max="77" width="7" style="1" customWidth="1"/>
    <col min="78" max="78" width="4.5703125" style="1" customWidth="1"/>
    <col min="79" max="79" width="7" style="2" customWidth="1"/>
    <col min="80" max="80" width="2.7109375" style="2" customWidth="1"/>
    <col min="81" max="81" width="6.7109375" style="2" customWidth="1"/>
    <col min="82" max="82" width="4" style="2" customWidth="1"/>
    <col min="83" max="83" width="7" style="2" customWidth="1"/>
    <col min="84" max="84" width="2.7109375" style="2" customWidth="1"/>
    <col min="85" max="85" width="6.42578125" style="2" customWidth="1"/>
    <col min="86" max="86" width="2.42578125" style="1" customWidth="1"/>
    <col min="87" max="87" width="4.7109375" style="1" customWidth="1"/>
    <col min="88" max="88" width="6.85546875" style="1" customWidth="1"/>
    <col min="89" max="89" width="2.7109375" style="1" customWidth="1"/>
    <col min="90" max="90" width="6.28515625" style="1" customWidth="1"/>
    <col min="91" max="91" width="5" style="1" customWidth="1"/>
    <col min="92" max="92" width="6.7109375" style="1" customWidth="1"/>
    <col min="93" max="93" width="2.7109375" style="1" customWidth="1"/>
    <col min="94" max="94" width="7" style="1" customWidth="1"/>
    <col min="95" max="95" width="4.5703125" style="1" customWidth="1"/>
    <col min="96" max="96" width="7" style="2" customWidth="1"/>
    <col min="97" max="97" width="2.7109375" style="2" customWidth="1"/>
    <col min="98" max="98" width="6.7109375" style="2" customWidth="1"/>
    <col min="99" max="99" width="4" style="2" customWidth="1"/>
    <col min="100" max="100" width="7" style="2" customWidth="1"/>
    <col min="101" max="101" width="2.7109375" style="2" customWidth="1"/>
    <col min="102" max="102" width="6.42578125" style="2" customWidth="1"/>
    <col min="103" max="103" width="2.42578125" style="1" customWidth="1"/>
    <col min="104" max="104" width="4.7109375" style="1" customWidth="1"/>
    <col min="105" max="105" width="12.7109375" style="1" customWidth="1"/>
    <col min="106" max="106" width="5" style="1" customWidth="1"/>
    <col min="107" max="107" width="12.7109375" style="1" customWidth="1"/>
    <col min="108" max="108" width="4.5703125" style="1" customWidth="1"/>
    <col min="109" max="109" width="12.7109375" style="2" customWidth="1"/>
    <col min="110" max="110" width="4" style="2" customWidth="1"/>
    <col min="111" max="111" width="12.7109375" style="2" customWidth="1"/>
    <col min="112" max="112" width="2.42578125" style="1" customWidth="1"/>
    <col min="113" max="113" width="4.7109375" style="1" customWidth="1"/>
    <col min="114" max="114" width="12.7109375" style="1" customWidth="1"/>
    <col min="115" max="115" width="5" style="1" customWidth="1"/>
    <col min="116" max="116" width="12.7109375" style="1" customWidth="1"/>
    <col min="117" max="117" width="4.5703125" style="1" customWidth="1"/>
    <col min="118" max="118" width="12.7109375" style="2" customWidth="1"/>
    <col min="119" max="119" width="4" style="2" customWidth="1"/>
    <col min="120" max="120" width="12.7109375" style="2" customWidth="1"/>
    <col min="121" max="121" width="2.42578125" style="1" customWidth="1"/>
    <col min="122" max="122" width="4.7109375" style="1" customWidth="1"/>
    <col min="123" max="123" width="12.7109375" style="1" customWidth="1"/>
    <col min="124" max="124" width="5" style="1" customWidth="1"/>
    <col min="125" max="125" width="12.7109375" style="1" customWidth="1"/>
    <col min="126" max="126" width="4.5703125" style="1" customWidth="1"/>
    <col min="127" max="127" width="12.7109375" style="2" customWidth="1"/>
    <col min="128" max="128" width="4" style="2" customWidth="1"/>
    <col min="129" max="129" width="12.7109375" style="2" customWidth="1"/>
    <col min="130" max="16384" width="9.140625" style="1"/>
  </cols>
  <sheetData>
    <row r="2" spans="2:129" ht="15.75" x14ac:dyDescent="0.25">
      <c r="B2" s="4" t="s">
        <v>41</v>
      </c>
      <c r="C2" s="5"/>
      <c r="D2" s="5"/>
      <c r="E2" s="5"/>
      <c r="S2" s="4"/>
      <c r="T2" s="5"/>
      <c r="U2" s="5"/>
      <c r="V2" s="5"/>
      <c r="AJ2" s="4"/>
      <c r="AK2" s="5"/>
      <c r="AL2" s="5"/>
      <c r="AM2" s="5"/>
      <c r="BA2" s="4"/>
      <c r="BB2" s="5"/>
      <c r="BC2" s="5"/>
      <c r="BD2" s="5"/>
      <c r="BR2" s="4"/>
      <c r="BS2" s="5"/>
      <c r="BT2" s="5"/>
      <c r="BU2" s="5"/>
      <c r="CI2" s="4"/>
      <c r="CJ2" s="5"/>
      <c r="CK2" s="5"/>
      <c r="CL2" s="5"/>
      <c r="CZ2" s="4"/>
      <c r="DA2" s="5"/>
      <c r="DI2" s="4"/>
      <c r="DJ2" s="5"/>
      <c r="DR2" s="4"/>
      <c r="DS2" s="5"/>
    </row>
    <row r="3" spans="2:129" ht="15.75" x14ac:dyDescent="0.25">
      <c r="B3" s="6" t="s">
        <v>40</v>
      </c>
      <c r="C3" s="5"/>
      <c r="D3" s="5"/>
      <c r="E3" s="5"/>
      <c r="F3" s="28"/>
      <c r="G3" s="28"/>
      <c r="S3" s="6"/>
      <c r="T3" s="5"/>
      <c r="U3" s="5"/>
      <c r="V3" s="5"/>
      <c r="W3" s="28"/>
      <c r="X3" s="28"/>
      <c r="AJ3" s="6"/>
      <c r="AK3" s="5"/>
      <c r="AL3" s="5"/>
      <c r="AM3" s="5"/>
      <c r="AN3" s="28"/>
      <c r="AO3" s="28"/>
      <c r="BA3" s="6"/>
      <c r="BB3" s="5"/>
      <c r="BC3" s="5"/>
      <c r="BD3" s="5"/>
      <c r="BE3" s="28"/>
      <c r="BF3" s="28"/>
      <c r="BR3" s="6"/>
      <c r="BS3" s="5"/>
      <c r="BT3" s="5"/>
      <c r="BU3" s="5"/>
      <c r="BV3" s="28"/>
      <c r="BW3" s="28"/>
      <c r="CI3" s="6"/>
      <c r="CJ3" s="5"/>
      <c r="CK3" s="5"/>
      <c r="CL3" s="5"/>
      <c r="CM3" s="28"/>
      <c r="CN3" s="28"/>
      <c r="CZ3" s="6"/>
      <c r="DA3" s="5"/>
      <c r="DB3" s="28"/>
      <c r="DC3" s="28"/>
      <c r="DI3" s="6"/>
      <c r="DJ3" s="5"/>
      <c r="DK3" s="28"/>
      <c r="DL3" s="28"/>
      <c r="DR3" s="6"/>
      <c r="DS3" s="5"/>
      <c r="DT3" s="28"/>
      <c r="DU3" s="28"/>
    </row>
    <row r="4" spans="2:129" ht="12.75" customHeight="1" x14ac:dyDescent="0.25">
      <c r="B4" s="7" t="s">
        <v>39</v>
      </c>
      <c r="C4" s="5"/>
      <c r="D4" s="5"/>
      <c r="E4" s="5"/>
      <c r="F4" s="5"/>
      <c r="G4" s="5"/>
      <c r="H4" s="5"/>
      <c r="I4" s="5"/>
      <c r="J4" s="5"/>
      <c r="S4" s="7"/>
      <c r="T4" s="5"/>
      <c r="U4" s="5"/>
      <c r="V4" s="5"/>
      <c r="W4" s="5"/>
      <c r="X4" s="5"/>
      <c r="Y4" s="5"/>
      <c r="Z4" s="5"/>
      <c r="AA4" s="5"/>
      <c r="AJ4" s="7"/>
      <c r="AK4" s="5"/>
      <c r="AL4" s="5"/>
      <c r="AM4" s="5"/>
      <c r="AN4" s="5"/>
      <c r="AO4" s="5"/>
      <c r="AP4" s="5"/>
      <c r="AQ4" s="5"/>
      <c r="AR4" s="5"/>
      <c r="BA4" s="7"/>
      <c r="BB4" s="5"/>
      <c r="BC4" s="5"/>
      <c r="BD4" s="5"/>
      <c r="BE4" s="5"/>
      <c r="BF4" s="5"/>
      <c r="BG4" s="5"/>
      <c r="BH4" s="5"/>
      <c r="BI4" s="5"/>
      <c r="BR4" s="7"/>
      <c r="BS4" s="5"/>
      <c r="BT4" s="5"/>
      <c r="BU4" s="5"/>
      <c r="BV4" s="5"/>
      <c r="BW4" s="5"/>
      <c r="BX4" s="5"/>
      <c r="BY4" s="5"/>
      <c r="BZ4" s="5"/>
      <c r="CI4" s="7"/>
      <c r="CJ4" s="5"/>
      <c r="CK4" s="5"/>
      <c r="CL4" s="5"/>
      <c r="CM4" s="5"/>
      <c r="CN4" s="5"/>
      <c r="CO4" s="5"/>
      <c r="CP4" s="5"/>
      <c r="CQ4" s="5"/>
      <c r="CZ4" s="7"/>
      <c r="DA4" s="5"/>
      <c r="DB4" s="5"/>
      <c r="DC4" s="5"/>
      <c r="DD4" s="5"/>
      <c r="DI4" s="7"/>
      <c r="DJ4" s="5"/>
      <c r="DK4" s="5"/>
      <c r="DL4" s="5"/>
      <c r="DM4" s="5"/>
      <c r="DR4" s="7"/>
      <c r="DS4" s="5"/>
      <c r="DT4" s="5"/>
      <c r="DU4" s="5"/>
      <c r="DV4" s="5"/>
    </row>
    <row r="5" spans="2:129" ht="12.75" customHeight="1" x14ac:dyDescent="0.25">
      <c r="C5" s="5"/>
      <c r="D5" s="5"/>
      <c r="E5" s="5"/>
      <c r="F5" s="5"/>
      <c r="G5" s="5"/>
      <c r="H5" s="5"/>
      <c r="I5" s="5"/>
      <c r="J5" s="5"/>
      <c r="T5" s="5"/>
      <c r="U5" s="5"/>
      <c r="V5" s="5"/>
      <c r="W5" s="5"/>
      <c r="X5" s="5"/>
      <c r="Y5" s="5"/>
      <c r="Z5" s="5"/>
      <c r="AA5" s="5"/>
      <c r="AK5" s="5"/>
      <c r="AL5" s="5"/>
      <c r="AM5" s="5"/>
      <c r="AN5" s="5"/>
      <c r="AO5" s="5"/>
      <c r="AP5" s="5"/>
      <c r="AQ5" s="5"/>
      <c r="AR5" s="5"/>
      <c r="BB5" s="5"/>
      <c r="BC5" s="5"/>
      <c r="BD5" s="5"/>
      <c r="BE5" s="5"/>
      <c r="BF5" s="5"/>
      <c r="BG5" s="5"/>
      <c r="BH5" s="5"/>
      <c r="BI5" s="5"/>
      <c r="BS5" s="5"/>
      <c r="BT5" s="5"/>
      <c r="BU5" s="5"/>
      <c r="BV5" s="5"/>
      <c r="BW5" s="5"/>
      <c r="BX5" s="5"/>
      <c r="BY5" s="5"/>
      <c r="BZ5" s="5"/>
      <c r="CJ5" s="5"/>
      <c r="CK5" s="5"/>
      <c r="CL5" s="5"/>
      <c r="CM5" s="5"/>
      <c r="CN5" s="5"/>
      <c r="CO5" s="5"/>
      <c r="CP5" s="5"/>
      <c r="CQ5" s="5"/>
      <c r="DA5" s="5"/>
      <c r="DB5" s="5"/>
      <c r="DC5" s="5"/>
      <c r="DD5" s="5"/>
      <c r="DJ5" s="5"/>
      <c r="DK5" s="5"/>
      <c r="DL5" s="5"/>
      <c r="DM5" s="5"/>
      <c r="DS5" s="5"/>
      <c r="DT5" s="5"/>
      <c r="DU5" s="5"/>
      <c r="DV5" s="5"/>
    </row>
    <row r="6" spans="2:129" ht="18" x14ac:dyDescent="0.25">
      <c r="B6" s="8" t="s">
        <v>38</v>
      </c>
      <c r="C6" s="9"/>
      <c r="D6" s="9"/>
      <c r="E6" s="9"/>
      <c r="F6" s="9"/>
      <c r="G6" s="9"/>
      <c r="H6" s="9"/>
      <c r="I6" s="9"/>
      <c r="J6" s="9"/>
      <c r="S6" s="8"/>
      <c r="T6" s="9"/>
      <c r="U6" s="9"/>
      <c r="V6" s="9"/>
      <c r="W6" s="9"/>
      <c r="X6" s="9"/>
      <c r="Y6" s="9"/>
      <c r="Z6" s="9"/>
      <c r="AA6" s="9"/>
      <c r="AJ6" s="8"/>
      <c r="AK6" s="9"/>
      <c r="AL6" s="9"/>
      <c r="AM6" s="9"/>
      <c r="AN6" s="9"/>
      <c r="AO6" s="9"/>
      <c r="AP6" s="9"/>
      <c r="AQ6" s="9"/>
      <c r="AR6" s="9"/>
      <c r="BA6" s="8"/>
      <c r="BB6" s="9"/>
      <c r="BC6" s="9"/>
      <c r="BD6" s="9"/>
      <c r="BE6" s="9"/>
      <c r="BF6" s="9"/>
      <c r="BG6" s="9"/>
      <c r="BH6" s="9"/>
      <c r="BI6" s="9"/>
      <c r="BR6" s="8"/>
      <c r="BS6" s="9"/>
      <c r="BT6" s="9"/>
      <c r="BU6" s="9"/>
      <c r="BV6" s="9"/>
      <c r="BW6" s="9"/>
      <c r="BX6" s="9"/>
      <c r="BY6" s="9"/>
      <c r="BZ6" s="9"/>
      <c r="CI6" s="8"/>
      <c r="CJ6" s="9"/>
      <c r="CK6" s="9"/>
      <c r="CL6" s="9"/>
      <c r="CM6" s="9"/>
      <c r="CN6" s="9"/>
      <c r="CO6" s="9"/>
      <c r="CP6" s="9"/>
      <c r="CQ6" s="9"/>
      <c r="CZ6" s="8"/>
      <c r="DA6" s="9"/>
      <c r="DB6" s="9"/>
      <c r="DC6" s="9"/>
      <c r="DD6" s="9"/>
      <c r="DI6" s="8"/>
      <c r="DJ6" s="9"/>
      <c r="DK6" s="9"/>
      <c r="DL6" s="9"/>
      <c r="DM6" s="9"/>
      <c r="DR6" s="8"/>
      <c r="DS6" s="9"/>
      <c r="DT6" s="9"/>
      <c r="DU6" s="9"/>
      <c r="DV6" s="9"/>
    </row>
    <row r="7" spans="2:129" ht="12.75" customHeight="1" x14ac:dyDescent="0.2">
      <c r="C7" s="9"/>
      <c r="D7" s="9"/>
      <c r="E7" s="9"/>
      <c r="F7" s="9"/>
      <c r="G7" s="9"/>
      <c r="H7" s="9"/>
      <c r="I7" s="9"/>
      <c r="J7" s="9"/>
      <c r="T7" s="9"/>
      <c r="U7" s="9"/>
      <c r="V7" s="9"/>
      <c r="W7" s="9"/>
      <c r="X7" s="9"/>
      <c r="Y7" s="9"/>
      <c r="Z7" s="9"/>
      <c r="AA7" s="9"/>
      <c r="AK7" s="9"/>
      <c r="AL7" s="9"/>
      <c r="AM7" s="9"/>
      <c r="AN7" s="9"/>
      <c r="AO7" s="9"/>
      <c r="AP7" s="9"/>
      <c r="AQ7" s="9"/>
      <c r="AR7" s="9"/>
      <c r="BB7" s="9"/>
      <c r="BC7" s="9"/>
      <c r="BD7" s="9"/>
      <c r="BE7" s="9"/>
      <c r="BF7" s="9"/>
      <c r="BG7" s="9"/>
      <c r="BH7" s="9"/>
      <c r="BI7" s="9"/>
      <c r="BS7" s="9"/>
      <c r="BT7" s="9"/>
      <c r="BU7" s="9"/>
      <c r="BV7" s="9"/>
      <c r="BW7" s="9"/>
      <c r="BX7" s="9"/>
      <c r="BY7" s="9"/>
      <c r="BZ7" s="9"/>
      <c r="CJ7" s="9"/>
      <c r="CK7" s="9"/>
      <c r="CL7" s="9"/>
      <c r="CM7" s="9"/>
      <c r="CN7" s="9"/>
      <c r="CO7" s="9"/>
      <c r="CP7" s="9"/>
      <c r="CQ7" s="9"/>
      <c r="DA7" s="9"/>
      <c r="DB7" s="9"/>
      <c r="DC7" s="9"/>
      <c r="DD7" s="9"/>
      <c r="DJ7" s="9"/>
      <c r="DK7" s="9"/>
      <c r="DL7" s="9"/>
      <c r="DM7" s="9"/>
      <c r="DS7" s="9"/>
      <c r="DT7" s="9"/>
      <c r="DU7" s="9"/>
      <c r="DV7" s="9"/>
    </row>
    <row r="8" spans="2:129" ht="18" x14ac:dyDescent="0.25">
      <c r="B8" s="8" t="s">
        <v>37</v>
      </c>
      <c r="C8" s="8"/>
      <c r="D8" s="8"/>
      <c r="E8" s="8"/>
      <c r="F8" s="8"/>
      <c r="G8" s="8"/>
      <c r="H8" s="10"/>
      <c r="I8" s="10"/>
      <c r="J8" s="10"/>
      <c r="S8" s="8"/>
      <c r="T8" s="8"/>
      <c r="U8" s="8"/>
      <c r="V8" s="8"/>
      <c r="W8" s="8"/>
      <c r="X8" s="8"/>
      <c r="Y8" s="10"/>
      <c r="Z8" s="10"/>
      <c r="AA8" s="10"/>
      <c r="AJ8" s="8"/>
      <c r="AK8" s="8"/>
      <c r="AL8" s="8"/>
      <c r="AM8" s="8"/>
      <c r="AN8" s="8"/>
      <c r="AO8" s="8"/>
      <c r="AP8" s="10"/>
      <c r="AQ8" s="10"/>
      <c r="AR8" s="10"/>
      <c r="BA8" s="8"/>
      <c r="BB8" s="8"/>
      <c r="BC8" s="8"/>
      <c r="BD8" s="8"/>
      <c r="BE8" s="8"/>
      <c r="BF8" s="8"/>
      <c r="BG8" s="10"/>
      <c r="BH8" s="10"/>
      <c r="BI8" s="10"/>
      <c r="BR8" s="8"/>
      <c r="BS8" s="8"/>
      <c r="BT8" s="8"/>
      <c r="BU8" s="8"/>
      <c r="BV8" s="8"/>
      <c r="BW8" s="8"/>
      <c r="BX8" s="10"/>
      <c r="BY8" s="10"/>
      <c r="BZ8" s="10"/>
      <c r="CI8" s="8"/>
      <c r="CJ8" s="8"/>
      <c r="CK8" s="8"/>
      <c r="CL8" s="8"/>
      <c r="CM8" s="8"/>
      <c r="CN8" s="8"/>
      <c r="CO8" s="10"/>
      <c r="CP8" s="10"/>
      <c r="CQ8" s="10"/>
      <c r="CZ8" s="8"/>
      <c r="DA8" s="8"/>
      <c r="DB8" s="8"/>
      <c r="DC8" s="8"/>
      <c r="DD8" s="10"/>
      <c r="DI8" s="8"/>
      <c r="DJ8" s="8"/>
      <c r="DK8" s="8"/>
      <c r="DL8" s="8"/>
      <c r="DM8" s="10"/>
      <c r="DR8" s="8"/>
      <c r="DS8" s="8"/>
      <c r="DT8" s="8"/>
      <c r="DU8" s="8"/>
      <c r="DV8" s="10"/>
    </row>
    <row r="9" spans="2:129" ht="18" x14ac:dyDescent="0.25">
      <c r="B9" s="8"/>
      <c r="C9" s="8"/>
      <c r="D9" s="8"/>
      <c r="E9" s="8"/>
      <c r="F9" s="8"/>
      <c r="G9" s="10"/>
      <c r="H9" s="10"/>
      <c r="I9" s="2"/>
      <c r="J9" s="2"/>
      <c r="L9" s="29"/>
      <c r="S9" s="8"/>
      <c r="T9" s="8"/>
      <c r="U9" s="8"/>
      <c r="V9" s="8"/>
      <c r="W9" s="8"/>
      <c r="X9" s="10"/>
      <c r="Y9" s="10"/>
      <c r="Z9" s="2"/>
      <c r="AA9" s="2"/>
      <c r="AC9" s="29"/>
      <c r="AJ9" s="8"/>
      <c r="AK9" s="8"/>
      <c r="AL9" s="8"/>
      <c r="AM9" s="8"/>
      <c r="AN9" s="8"/>
      <c r="AO9" s="10"/>
      <c r="AP9" s="10"/>
      <c r="AQ9" s="2"/>
      <c r="AR9" s="2"/>
      <c r="AT9" s="29"/>
      <c r="BA9" s="8"/>
      <c r="BB9" s="8"/>
      <c r="BC9" s="8"/>
      <c r="BD9" s="8"/>
      <c r="BE9" s="8"/>
      <c r="BF9" s="10"/>
      <c r="BG9" s="10"/>
      <c r="BH9" s="2"/>
      <c r="BI9" s="2"/>
      <c r="BK9" s="29"/>
      <c r="BR9" s="8"/>
      <c r="BS9" s="8"/>
      <c r="BT9" s="8"/>
      <c r="BU9" s="8"/>
      <c r="BV9" s="8"/>
      <c r="BW9" s="10"/>
      <c r="BX9" s="10"/>
      <c r="BY9" s="2"/>
      <c r="BZ9" s="2"/>
      <c r="CB9" s="29"/>
      <c r="CI9" s="8"/>
      <c r="CJ9" s="8"/>
      <c r="CK9" s="8"/>
      <c r="CL9" s="8"/>
      <c r="CM9" s="8"/>
      <c r="CN9" s="10"/>
      <c r="CO9" s="10"/>
      <c r="CP9" s="2"/>
      <c r="CQ9" s="2"/>
      <c r="CS9" s="29"/>
      <c r="CZ9" s="8"/>
      <c r="DA9" s="8"/>
      <c r="DB9" s="8"/>
      <c r="DC9" s="10"/>
      <c r="DD9" s="2"/>
      <c r="DI9" s="8"/>
      <c r="DJ9" s="8"/>
      <c r="DK9" s="8"/>
      <c r="DL9" s="10"/>
      <c r="DM9" s="2"/>
      <c r="DR9" s="8"/>
      <c r="DS9" s="8"/>
      <c r="DT9" s="8"/>
      <c r="DU9" s="10"/>
      <c r="DV9" s="2"/>
    </row>
    <row r="10" spans="2:129" x14ac:dyDescent="0.2">
      <c r="B10" s="43"/>
      <c r="C10" s="43"/>
      <c r="D10" s="43"/>
      <c r="E10" s="43"/>
      <c r="F10" s="43"/>
      <c r="G10" s="2"/>
      <c r="H10" s="2"/>
      <c r="I10" s="2"/>
      <c r="J10" s="2"/>
      <c r="S10" s="43"/>
      <c r="T10" s="43"/>
      <c r="U10" s="43"/>
      <c r="V10" s="43"/>
      <c r="W10" s="43"/>
      <c r="X10" s="2"/>
      <c r="Y10" s="2"/>
      <c r="Z10" s="2"/>
      <c r="AA10" s="2"/>
      <c r="AJ10" s="43"/>
      <c r="AK10" s="43"/>
      <c r="AL10" s="43"/>
      <c r="AM10" s="43"/>
      <c r="AN10" s="43"/>
      <c r="AO10" s="2"/>
      <c r="AP10" s="2"/>
      <c r="AQ10" s="2"/>
      <c r="AR10" s="2"/>
      <c r="BA10" s="43"/>
      <c r="BB10" s="43"/>
      <c r="BC10" s="43"/>
      <c r="BD10" s="43"/>
      <c r="BE10" s="43"/>
      <c r="BF10" s="2"/>
      <c r="BG10" s="2"/>
      <c r="BH10" s="2"/>
      <c r="BI10" s="2"/>
      <c r="BR10" s="43"/>
      <c r="BS10" s="43"/>
      <c r="BT10" s="43"/>
      <c r="BU10" s="43"/>
      <c r="BV10" s="43"/>
      <c r="BW10" s="2"/>
      <c r="BX10" s="2"/>
      <c r="BY10" s="2"/>
      <c r="BZ10" s="2"/>
      <c r="CI10" s="43"/>
      <c r="CJ10" s="43"/>
      <c r="CK10" s="43"/>
      <c r="CL10" s="43"/>
      <c r="CM10" s="43"/>
      <c r="CN10" s="2"/>
      <c r="CO10" s="2"/>
      <c r="CP10" s="2"/>
      <c r="CQ10" s="2"/>
      <c r="CZ10" s="43"/>
      <c r="DA10" s="43"/>
      <c r="DB10" s="43"/>
      <c r="DC10" s="2"/>
      <c r="DD10" s="2"/>
      <c r="DI10" s="43"/>
      <c r="DJ10" s="43"/>
      <c r="DK10" s="43"/>
      <c r="DL10" s="2"/>
      <c r="DM10" s="2"/>
      <c r="DR10" s="43"/>
      <c r="DS10" s="43"/>
      <c r="DT10" s="43"/>
      <c r="DU10" s="2"/>
      <c r="DV10" s="2"/>
    </row>
    <row r="11" spans="2:129" ht="16.5" thickBot="1" x14ac:dyDescent="0.3">
      <c r="B11" s="5" t="s">
        <v>36</v>
      </c>
      <c r="C11" s="9"/>
      <c r="D11" s="9"/>
      <c r="E11" s="9"/>
      <c r="F11" s="9"/>
      <c r="G11" s="2"/>
      <c r="H11" s="2"/>
      <c r="I11" s="2"/>
      <c r="J11" s="2"/>
      <c r="S11" s="5"/>
      <c r="T11" s="9"/>
      <c r="U11" s="9"/>
      <c r="V11" s="9"/>
      <c r="W11" s="9"/>
      <c r="X11" s="2"/>
      <c r="Y11" s="2"/>
      <c r="Z11" s="2"/>
      <c r="AA11" s="2"/>
      <c r="AJ11" s="5"/>
      <c r="AK11" s="9"/>
      <c r="AL11" s="9"/>
      <c r="AM11" s="9"/>
      <c r="AN11" s="9"/>
      <c r="AO11" s="2"/>
      <c r="AP11" s="2"/>
      <c r="AQ11" s="2"/>
      <c r="AR11" s="2"/>
      <c r="BA11" s="5"/>
      <c r="BB11" s="9"/>
      <c r="BC11" s="9"/>
      <c r="BD11" s="9"/>
      <c r="BE11" s="9"/>
      <c r="BF11" s="2"/>
      <c r="BG11" s="2"/>
      <c r="BH11" s="2"/>
      <c r="BI11" s="2"/>
      <c r="BR11" s="5"/>
      <c r="BS11" s="9"/>
      <c r="BT11" s="9"/>
      <c r="BU11" s="9"/>
      <c r="BV11" s="9"/>
      <c r="BW11" s="2"/>
      <c r="BX11" s="2"/>
      <c r="BY11" s="2"/>
      <c r="BZ11" s="2"/>
      <c r="CI11" s="5"/>
      <c r="CJ11" s="9"/>
      <c r="CK11" s="9"/>
      <c r="CL11" s="9"/>
      <c r="CM11" s="9"/>
      <c r="CN11" s="2"/>
      <c r="CO11" s="2"/>
      <c r="CP11" s="2"/>
      <c r="CQ11" s="2"/>
      <c r="CZ11" s="5"/>
      <c r="DA11" s="9"/>
      <c r="DB11" s="9"/>
      <c r="DC11" s="2"/>
      <c r="DD11" s="2"/>
      <c r="DI11" s="5"/>
      <c r="DJ11" s="9"/>
      <c r="DK11" s="9"/>
      <c r="DL11" s="2"/>
      <c r="DM11" s="2"/>
      <c r="DR11" s="5"/>
      <c r="DS11" s="9"/>
      <c r="DT11" s="9"/>
      <c r="DU11" s="2"/>
      <c r="DV11" s="2"/>
    </row>
    <row r="12" spans="2:129" s="31" customFormat="1" ht="18.75" customHeight="1" thickBot="1" x14ac:dyDescent="0.25">
      <c r="B12" s="146" t="s">
        <v>35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8"/>
      <c r="R12" s="30"/>
      <c r="S12" s="146" t="s">
        <v>65</v>
      </c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8"/>
      <c r="AJ12" s="146" t="s">
        <v>81</v>
      </c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8"/>
      <c r="BA12" s="146" t="s">
        <v>84</v>
      </c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8"/>
      <c r="BR12" s="146" t="s">
        <v>86</v>
      </c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8"/>
      <c r="CI12" s="146" t="s">
        <v>87</v>
      </c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8"/>
      <c r="CZ12" s="146" t="s">
        <v>110</v>
      </c>
      <c r="DA12" s="147"/>
      <c r="DB12" s="147"/>
      <c r="DC12" s="147"/>
      <c r="DD12" s="147"/>
      <c r="DE12" s="147"/>
      <c r="DF12" s="147"/>
      <c r="DG12" s="148"/>
      <c r="DI12" s="146" t="s">
        <v>111</v>
      </c>
      <c r="DJ12" s="147"/>
      <c r="DK12" s="147"/>
      <c r="DL12" s="147"/>
      <c r="DM12" s="147"/>
      <c r="DN12" s="147"/>
      <c r="DO12" s="147"/>
      <c r="DP12" s="148"/>
      <c r="DR12" s="146" t="s">
        <v>114</v>
      </c>
      <c r="DS12" s="147"/>
      <c r="DT12" s="147"/>
      <c r="DU12" s="147"/>
      <c r="DV12" s="147"/>
      <c r="DW12" s="147"/>
      <c r="DX12" s="147"/>
      <c r="DY12" s="148"/>
    </row>
    <row r="13" spans="2:129" ht="18.75" customHeight="1" x14ac:dyDescent="0.2">
      <c r="B13" s="149" t="s">
        <v>34</v>
      </c>
      <c r="C13" s="150"/>
      <c r="D13" s="150"/>
      <c r="E13" s="150"/>
      <c r="F13" s="150"/>
      <c r="G13" s="150"/>
      <c r="H13" s="150"/>
      <c r="I13" s="151"/>
      <c r="J13" s="149" t="s">
        <v>33</v>
      </c>
      <c r="K13" s="150"/>
      <c r="L13" s="150"/>
      <c r="M13" s="150"/>
      <c r="N13" s="150"/>
      <c r="O13" s="150"/>
      <c r="P13" s="150"/>
      <c r="Q13" s="151"/>
      <c r="S13" s="149" t="s">
        <v>34</v>
      </c>
      <c r="T13" s="150"/>
      <c r="U13" s="150"/>
      <c r="V13" s="150"/>
      <c r="W13" s="150"/>
      <c r="X13" s="150"/>
      <c r="Y13" s="150"/>
      <c r="Z13" s="151"/>
      <c r="AA13" s="149" t="s">
        <v>33</v>
      </c>
      <c r="AB13" s="150"/>
      <c r="AC13" s="150"/>
      <c r="AD13" s="150"/>
      <c r="AE13" s="150"/>
      <c r="AF13" s="150"/>
      <c r="AG13" s="150"/>
      <c r="AH13" s="151"/>
      <c r="AJ13" s="149" t="s">
        <v>34</v>
      </c>
      <c r="AK13" s="150"/>
      <c r="AL13" s="150"/>
      <c r="AM13" s="150"/>
      <c r="AN13" s="150"/>
      <c r="AO13" s="150"/>
      <c r="AP13" s="150"/>
      <c r="AQ13" s="151"/>
      <c r="AR13" s="149" t="s">
        <v>33</v>
      </c>
      <c r="AS13" s="150"/>
      <c r="AT13" s="150"/>
      <c r="AU13" s="150"/>
      <c r="AV13" s="150"/>
      <c r="AW13" s="150"/>
      <c r="AX13" s="150"/>
      <c r="AY13" s="151"/>
      <c r="BA13" s="149" t="s">
        <v>34</v>
      </c>
      <c r="BB13" s="150"/>
      <c r="BC13" s="150"/>
      <c r="BD13" s="150"/>
      <c r="BE13" s="150"/>
      <c r="BF13" s="150"/>
      <c r="BG13" s="150"/>
      <c r="BH13" s="151"/>
      <c r="BI13" s="149" t="s">
        <v>33</v>
      </c>
      <c r="BJ13" s="150"/>
      <c r="BK13" s="150"/>
      <c r="BL13" s="150"/>
      <c r="BM13" s="150"/>
      <c r="BN13" s="150"/>
      <c r="BO13" s="150"/>
      <c r="BP13" s="151"/>
      <c r="BR13" s="149" t="s">
        <v>34</v>
      </c>
      <c r="BS13" s="150"/>
      <c r="BT13" s="150"/>
      <c r="BU13" s="150"/>
      <c r="BV13" s="150"/>
      <c r="BW13" s="150"/>
      <c r="BX13" s="150"/>
      <c r="BY13" s="151"/>
      <c r="BZ13" s="149" t="s">
        <v>33</v>
      </c>
      <c r="CA13" s="150"/>
      <c r="CB13" s="150"/>
      <c r="CC13" s="150"/>
      <c r="CD13" s="150"/>
      <c r="CE13" s="150"/>
      <c r="CF13" s="150"/>
      <c r="CG13" s="151"/>
      <c r="CI13" s="149" t="s">
        <v>34</v>
      </c>
      <c r="CJ13" s="150"/>
      <c r="CK13" s="150"/>
      <c r="CL13" s="150"/>
      <c r="CM13" s="150"/>
      <c r="CN13" s="150"/>
      <c r="CO13" s="150"/>
      <c r="CP13" s="151"/>
      <c r="CQ13" s="149" t="s">
        <v>33</v>
      </c>
      <c r="CR13" s="150"/>
      <c r="CS13" s="150"/>
      <c r="CT13" s="150"/>
      <c r="CU13" s="150"/>
      <c r="CV13" s="150"/>
      <c r="CW13" s="150"/>
      <c r="CX13" s="151"/>
      <c r="CZ13" s="149" t="s">
        <v>34</v>
      </c>
      <c r="DA13" s="150"/>
      <c r="DB13" s="150"/>
      <c r="DC13" s="150"/>
      <c r="DD13" s="149" t="s">
        <v>33</v>
      </c>
      <c r="DE13" s="150"/>
      <c r="DF13" s="150"/>
      <c r="DG13" s="151"/>
      <c r="DI13" s="149" t="s">
        <v>34</v>
      </c>
      <c r="DJ13" s="150"/>
      <c r="DK13" s="150"/>
      <c r="DL13" s="150"/>
      <c r="DM13" s="149" t="s">
        <v>33</v>
      </c>
      <c r="DN13" s="150"/>
      <c r="DO13" s="150"/>
      <c r="DP13" s="151"/>
      <c r="DR13" s="149" t="s">
        <v>34</v>
      </c>
      <c r="DS13" s="150"/>
      <c r="DT13" s="150"/>
      <c r="DU13" s="150"/>
      <c r="DV13" s="149" t="s">
        <v>33</v>
      </c>
      <c r="DW13" s="150"/>
      <c r="DX13" s="150"/>
      <c r="DY13" s="151"/>
    </row>
    <row r="14" spans="2:129" ht="18.75" customHeight="1" x14ac:dyDescent="0.2">
      <c r="B14" s="152" t="s">
        <v>32</v>
      </c>
      <c r="C14" s="153"/>
      <c r="D14" s="153"/>
      <c r="E14" s="153"/>
      <c r="F14" s="153"/>
      <c r="G14" s="153"/>
      <c r="H14" s="153"/>
      <c r="I14" s="154"/>
      <c r="J14" s="152" t="s">
        <v>31</v>
      </c>
      <c r="K14" s="153"/>
      <c r="L14" s="153"/>
      <c r="M14" s="153"/>
      <c r="N14" s="153"/>
      <c r="O14" s="153"/>
      <c r="P14" s="153"/>
      <c r="Q14" s="154"/>
      <c r="S14" s="152" t="s">
        <v>32</v>
      </c>
      <c r="T14" s="153"/>
      <c r="U14" s="153"/>
      <c r="V14" s="153"/>
      <c r="W14" s="153"/>
      <c r="X14" s="153"/>
      <c r="Y14" s="153"/>
      <c r="Z14" s="154"/>
      <c r="AA14" s="152" t="s">
        <v>31</v>
      </c>
      <c r="AB14" s="153"/>
      <c r="AC14" s="153"/>
      <c r="AD14" s="153"/>
      <c r="AE14" s="153"/>
      <c r="AF14" s="153"/>
      <c r="AG14" s="153"/>
      <c r="AH14" s="154"/>
      <c r="AJ14" s="152" t="s">
        <v>32</v>
      </c>
      <c r="AK14" s="153"/>
      <c r="AL14" s="153"/>
      <c r="AM14" s="153"/>
      <c r="AN14" s="153"/>
      <c r="AO14" s="153"/>
      <c r="AP14" s="153"/>
      <c r="AQ14" s="154"/>
      <c r="AR14" s="152" t="s">
        <v>31</v>
      </c>
      <c r="AS14" s="153"/>
      <c r="AT14" s="153"/>
      <c r="AU14" s="153"/>
      <c r="AV14" s="153"/>
      <c r="AW14" s="153"/>
      <c r="AX14" s="153"/>
      <c r="AY14" s="154"/>
      <c r="BA14" s="152" t="s">
        <v>32</v>
      </c>
      <c r="BB14" s="153"/>
      <c r="BC14" s="153"/>
      <c r="BD14" s="153"/>
      <c r="BE14" s="153"/>
      <c r="BF14" s="153"/>
      <c r="BG14" s="153"/>
      <c r="BH14" s="154"/>
      <c r="BI14" s="152" t="s">
        <v>31</v>
      </c>
      <c r="BJ14" s="153"/>
      <c r="BK14" s="153"/>
      <c r="BL14" s="153"/>
      <c r="BM14" s="153"/>
      <c r="BN14" s="153"/>
      <c r="BO14" s="153"/>
      <c r="BP14" s="154"/>
      <c r="BR14" s="152" t="s">
        <v>32</v>
      </c>
      <c r="BS14" s="153"/>
      <c r="BT14" s="153"/>
      <c r="BU14" s="153"/>
      <c r="BV14" s="153"/>
      <c r="BW14" s="153"/>
      <c r="BX14" s="153"/>
      <c r="BY14" s="154"/>
      <c r="BZ14" s="152" t="s">
        <v>31</v>
      </c>
      <c r="CA14" s="153"/>
      <c r="CB14" s="153"/>
      <c r="CC14" s="153"/>
      <c r="CD14" s="153"/>
      <c r="CE14" s="153"/>
      <c r="CF14" s="153"/>
      <c r="CG14" s="154"/>
      <c r="CI14" s="152" t="s">
        <v>32</v>
      </c>
      <c r="CJ14" s="153"/>
      <c r="CK14" s="153"/>
      <c r="CL14" s="153"/>
      <c r="CM14" s="153"/>
      <c r="CN14" s="153"/>
      <c r="CO14" s="153"/>
      <c r="CP14" s="154"/>
      <c r="CQ14" s="152" t="s">
        <v>31</v>
      </c>
      <c r="CR14" s="153"/>
      <c r="CS14" s="153"/>
      <c r="CT14" s="153"/>
      <c r="CU14" s="153"/>
      <c r="CV14" s="153"/>
      <c r="CW14" s="153"/>
      <c r="CX14" s="154"/>
      <c r="CZ14" s="152" t="s">
        <v>32</v>
      </c>
      <c r="DA14" s="153"/>
      <c r="DB14" s="153"/>
      <c r="DC14" s="153"/>
      <c r="DD14" s="152" t="s">
        <v>31</v>
      </c>
      <c r="DE14" s="153"/>
      <c r="DF14" s="153"/>
      <c r="DG14" s="154"/>
      <c r="DI14" s="152" t="s">
        <v>32</v>
      </c>
      <c r="DJ14" s="153"/>
      <c r="DK14" s="153"/>
      <c r="DL14" s="153"/>
      <c r="DM14" s="152" t="s">
        <v>31</v>
      </c>
      <c r="DN14" s="153"/>
      <c r="DO14" s="153"/>
      <c r="DP14" s="154"/>
      <c r="DR14" s="152" t="s">
        <v>32</v>
      </c>
      <c r="DS14" s="153"/>
      <c r="DT14" s="153"/>
      <c r="DU14" s="153"/>
      <c r="DV14" s="152" t="s">
        <v>31</v>
      </c>
      <c r="DW14" s="153"/>
      <c r="DX14" s="153"/>
      <c r="DY14" s="154"/>
    </row>
    <row r="15" spans="2:129" s="31" customFormat="1" ht="18.75" customHeight="1" thickBot="1" x14ac:dyDescent="0.25">
      <c r="B15" s="64" t="s">
        <v>29</v>
      </c>
      <c r="C15" s="140" t="s">
        <v>30</v>
      </c>
      <c r="D15" s="155"/>
      <c r="E15" s="157"/>
      <c r="F15" s="65" t="s">
        <v>29</v>
      </c>
      <c r="G15" s="143" t="s">
        <v>28</v>
      </c>
      <c r="H15" s="155"/>
      <c r="I15" s="156"/>
      <c r="J15" s="64" t="s">
        <v>29</v>
      </c>
      <c r="K15" s="140" t="s">
        <v>30</v>
      </c>
      <c r="L15" s="155"/>
      <c r="M15" s="157"/>
      <c r="N15" s="65" t="s">
        <v>29</v>
      </c>
      <c r="O15" s="143" t="s">
        <v>28</v>
      </c>
      <c r="P15" s="155"/>
      <c r="Q15" s="156"/>
      <c r="R15" s="2"/>
      <c r="S15" s="64" t="s">
        <v>29</v>
      </c>
      <c r="T15" s="140" t="s">
        <v>30</v>
      </c>
      <c r="U15" s="155"/>
      <c r="V15" s="157"/>
      <c r="W15" s="65" t="s">
        <v>29</v>
      </c>
      <c r="X15" s="143" t="s">
        <v>28</v>
      </c>
      <c r="Y15" s="155"/>
      <c r="Z15" s="156"/>
      <c r="AA15" s="64" t="s">
        <v>29</v>
      </c>
      <c r="AB15" s="140" t="s">
        <v>30</v>
      </c>
      <c r="AC15" s="155"/>
      <c r="AD15" s="157"/>
      <c r="AE15" s="65" t="s">
        <v>29</v>
      </c>
      <c r="AF15" s="143" t="s">
        <v>28</v>
      </c>
      <c r="AG15" s="155"/>
      <c r="AH15" s="156"/>
      <c r="AJ15" s="64" t="s">
        <v>29</v>
      </c>
      <c r="AK15" s="140" t="s">
        <v>30</v>
      </c>
      <c r="AL15" s="155"/>
      <c r="AM15" s="157"/>
      <c r="AN15" s="65" t="s">
        <v>29</v>
      </c>
      <c r="AO15" s="143" t="s">
        <v>28</v>
      </c>
      <c r="AP15" s="155"/>
      <c r="AQ15" s="156"/>
      <c r="AR15" s="64" t="s">
        <v>29</v>
      </c>
      <c r="AS15" s="140" t="s">
        <v>30</v>
      </c>
      <c r="AT15" s="155"/>
      <c r="AU15" s="157"/>
      <c r="AV15" s="65" t="s">
        <v>29</v>
      </c>
      <c r="AW15" s="143" t="s">
        <v>28</v>
      </c>
      <c r="AX15" s="155"/>
      <c r="AY15" s="156"/>
      <c r="BA15" s="64" t="s">
        <v>29</v>
      </c>
      <c r="BB15" s="140" t="s">
        <v>30</v>
      </c>
      <c r="BC15" s="155"/>
      <c r="BD15" s="157"/>
      <c r="BE15" s="65" t="s">
        <v>29</v>
      </c>
      <c r="BF15" s="143" t="s">
        <v>28</v>
      </c>
      <c r="BG15" s="155"/>
      <c r="BH15" s="156"/>
      <c r="BI15" s="64" t="s">
        <v>29</v>
      </c>
      <c r="BJ15" s="140" t="s">
        <v>30</v>
      </c>
      <c r="BK15" s="155"/>
      <c r="BL15" s="157"/>
      <c r="BM15" s="65" t="s">
        <v>29</v>
      </c>
      <c r="BN15" s="143" t="s">
        <v>28</v>
      </c>
      <c r="BO15" s="155"/>
      <c r="BP15" s="156"/>
      <c r="BR15" s="64" t="s">
        <v>29</v>
      </c>
      <c r="BS15" s="140" t="s">
        <v>30</v>
      </c>
      <c r="BT15" s="155"/>
      <c r="BU15" s="157"/>
      <c r="BV15" s="65" t="s">
        <v>29</v>
      </c>
      <c r="BW15" s="143" t="s">
        <v>28</v>
      </c>
      <c r="BX15" s="155"/>
      <c r="BY15" s="156"/>
      <c r="BZ15" s="64" t="s">
        <v>29</v>
      </c>
      <c r="CA15" s="140" t="s">
        <v>30</v>
      </c>
      <c r="CB15" s="155"/>
      <c r="CC15" s="157"/>
      <c r="CD15" s="65" t="s">
        <v>29</v>
      </c>
      <c r="CE15" s="143" t="s">
        <v>28</v>
      </c>
      <c r="CF15" s="155"/>
      <c r="CG15" s="156"/>
      <c r="CI15" s="64" t="s">
        <v>29</v>
      </c>
      <c r="CJ15" s="140" t="s">
        <v>30</v>
      </c>
      <c r="CK15" s="141"/>
      <c r="CL15" s="142"/>
      <c r="CM15" s="65" t="s">
        <v>29</v>
      </c>
      <c r="CN15" s="143" t="s">
        <v>28</v>
      </c>
      <c r="CO15" s="144"/>
      <c r="CP15" s="145"/>
      <c r="CQ15" s="64" t="s">
        <v>29</v>
      </c>
      <c r="CR15" s="140" t="s">
        <v>30</v>
      </c>
      <c r="CS15" s="141"/>
      <c r="CT15" s="142"/>
      <c r="CU15" s="65" t="s">
        <v>29</v>
      </c>
      <c r="CV15" s="143" t="s">
        <v>28</v>
      </c>
      <c r="CW15" s="144"/>
      <c r="CX15" s="145"/>
      <c r="CZ15" s="64" t="s">
        <v>29</v>
      </c>
      <c r="DA15" s="124" t="s">
        <v>30</v>
      </c>
      <c r="DB15" s="65" t="s">
        <v>29</v>
      </c>
      <c r="DC15" s="125" t="s">
        <v>28</v>
      </c>
      <c r="DD15" s="64" t="s">
        <v>29</v>
      </c>
      <c r="DE15" s="124" t="s">
        <v>30</v>
      </c>
      <c r="DF15" s="65" t="s">
        <v>29</v>
      </c>
      <c r="DG15" s="131" t="s">
        <v>28</v>
      </c>
      <c r="DI15" s="64" t="s">
        <v>29</v>
      </c>
      <c r="DJ15" s="124" t="s">
        <v>30</v>
      </c>
      <c r="DK15" s="65" t="s">
        <v>29</v>
      </c>
      <c r="DL15" s="125" t="s">
        <v>28</v>
      </c>
      <c r="DM15" s="64" t="s">
        <v>29</v>
      </c>
      <c r="DN15" s="124" t="s">
        <v>30</v>
      </c>
      <c r="DO15" s="65" t="s">
        <v>29</v>
      </c>
      <c r="DP15" s="131" t="s">
        <v>28</v>
      </c>
      <c r="DR15" s="64" t="s">
        <v>29</v>
      </c>
      <c r="DS15" s="134" t="s">
        <v>30</v>
      </c>
      <c r="DT15" s="65" t="s">
        <v>29</v>
      </c>
      <c r="DU15" s="135" t="s">
        <v>28</v>
      </c>
      <c r="DV15" s="64" t="s">
        <v>29</v>
      </c>
      <c r="DW15" s="134" t="s">
        <v>30</v>
      </c>
      <c r="DX15" s="65" t="s">
        <v>29</v>
      </c>
      <c r="DY15" s="131" t="s">
        <v>28</v>
      </c>
    </row>
    <row r="16" spans="2:129" s="31" customFormat="1" ht="18.75" customHeight="1" thickBot="1" x14ac:dyDescent="0.25">
      <c r="B16" s="137" t="s">
        <v>27</v>
      </c>
      <c r="C16" s="138"/>
      <c r="D16" s="138"/>
      <c r="E16" s="138"/>
      <c r="F16" s="138"/>
      <c r="G16" s="138"/>
      <c r="H16" s="138"/>
      <c r="I16" s="139"/>
      <c r="J16" s="137" t="s">
        <v>27</v>
      </c>
      <c r="K16" s="138"/>
      <c r="L16" s="138"/>
      <c r="M16" s="138"/>
      <c r="N16" s="138"/>
      <c r="O16" s="138"/>
      <c r="P16" s="138"/>
      <c r="Q16" s="139"/>
      <c r="R16" s="2"/>
      <c r="S16" s="137" t="s">
        <v>27</v>
      </c>
      <c r="T16" s="138"/>
      <c r="U16" s="138"/>
      <c r="V16" s="138"/>
      <c r="W16" s="138"/>
      <c r="X16" s="138"/>
      <c r="Y16" s="138"/>
      <c r="Z16" s="139"/>
      <c r="AA16" s="137" t="s">
        <v>27</v>
      </c>
      <c r="AB16" s="138"/>
      <c r="AC16" s="138"/>
      <c r="AD16" s="138"/>
      <c r="AE16" s="138"/>
      <c r="AF16" s="138"/>
      <c r="AG16" s="138"/>
      <c r="AH16" s="139"/>
      <c r="AJ16" s="137" t="s">
        <v>27</v>
      </c>
      <c r="AK16" s="138"/>
      <c r="AL16" s="138"/>
      <c r="AM16" s="138"/>
      <c r="AN16" s="138"/>
      <c r="AO16" s="138"/>
      <c r="AP16" s="138"/>
      <c r="AQ16" s="139"/>
      <c r="AR16" s="137" t="s">
        <v>27</v>
      </c>
      <c r="AS16" s="138"/>
      <c r="AT16" s="138"/>
      <c r="AU16" s="138"/>
      <c r="AV16" s="138"/>
      <c r="AW16" s="138"/>
      <c r="AX16" s="138"/>
      <c r="AY16" s="139"/>
      <c r="BA16" s="137" t="s">
        <v>27</v>
      </c>
      <c r="BB16" s="138"/>
      <c r="BC16" s="138"/>
      <c r="BD16" s="138"/>
      <c r="BE16" s="138"/>
      <c r="BF16" s="138"/>
      <c r="BG16" s="138"/>
      <c r="BH16" s="139"/>
      <c r="BI16" s="137" t="s">
        <v>27</v>
      </c>
      <c r="BJ16" s="138"/>
      <c r="BK16" s="138"/>
      <c r="BL16" s="138"/>
      <c r="BM16" s="138"/>
      <c r="BN16" s="138"/>
      <c r="BO16" s="138"/>
      <c r="BP16" s="139"/>
      <c r="BR16" s="137" t="s">
        <v>27</v>
      </c>
      <c r="BS16" s="138"/>
      <c r="BT16" s="138"/>
      <c r="BU16" s="138"/>
      <c r="BV16" s="138"/>
      <c r="BW16" s="138"/>
      <c r="BX16" s="138"/>
      <c r="BY16" s="139"/>
      <c r="BZ16" s="137" t="s">
        <v>27</v>
      </c>
      <c r="CA16" s="138"/>
      <c r="CB16" s="138"/>
      <c r="CC16" s="138"/>
      <c r="CD16" s="138"/>
      <c r="CE16" s="138"/>
      <c r="CF16" s="138"/>
      <c r="CG16" s="139"/>
      <c r="CI16" s="137" t="s">
        <v>27</v>
      </c>
      <c r="CJ16" s="138"/>
      <c r="CK16" s="138"/>
      <c r="CL16" s="138"/>
      <c r="CM16" s="138"/>
      <c r="CN16" s="138"/>
      <c r="CO16" s="138"/>
      <c r="CP16" s="139"/>
      <c r="CQ16" s="137" t="s">
        <v>27</v>
      </c>
      <c r="CR16" s="138"/>
      <c r="CS16" s="138"/>
      <c r="CT16" s="138"/>
      <c r="CU16" s="138"/>
      <c r="CV16" s="138"/>
      <c r="CW16" s="138"/>
      <c r="CX16" s="139"/>
      <c r="CZ16" s="137" t="s">
        <v>27</v>
      </c>
      <c r="DA16" s="138"/>
      <c r="DB16" s="138"/>
      <c r="DC16" s="138"/>
      <c r="DD16" s="137" t="s">
        <v>27</v>
      </c>
      <c r="DE16" s="138"/>
      <c r="DF16" s="138"/>
      <c r="DG16" s="139"/>
      <c r="DI16" s="137" t="s">
        <v>27</v>
      </c>
      <c r="DJ16" s="138"/>
      <c r="DK16" s="138"/>
      <c r="DL16" s="138"/>
      <c r="DM16" s="137" t="s">
        <v>27</v>
      </c>
      <c r="DN16" s="138"/>
      <c r="DO16" s="138"/>
      <c r="DP16" s="139"/>
      <c r="DR16" s="137" t="s">
        <v>27</v>
      </c>
      <c r="DS16" s="138"/>
      <c r="DT16" s="138"/>
      <c r="DU16" s="138"/>
      <c r="DV16" s="137" t="s">
        <v>27</v>
      </c>
      <c r="DW16" s="138"/>
      <c r="DX16" s="138"/>
      <c r="DY16" s="139"/>
    </row>
    <row r="17" spans="2:129" ht="12.75" customHeight="1" x14ac:dyDescent="0.2">
      <c r="B17" s="45" t="s">
        <v>26</v>
      </c>
      <c r="C17" s="33">
        <v>2002</v>
      </c>
      <c r="D17" s="48" t="s">
        <v>0</v>
      </c>
      <c r="E17" s="39">
        <v>2205</v>
      </c>
      <c r="F17" s="32" t="s">
        <v>25</v>
      </c>
      <c r="G17" s="49">
        <v>2206</v>
      </c>
      <c r="H17" s="48" t="s">
        <v>0</v>
      </c>
      <c r="I17" s="50">
        <v>2317</v>
      </c>
      <c r="J17" s="45" t="s">
        <v>26</v>
      </c>
      <c r="K17" s="34">
        <v>12.51</v>
      </c>
      <c r="L17" s="18" t="s">
        <v>0</v>
      </c>
      <c r="M17" s="35">
        <v>13.78</v>
      </c>
      <c r="N17" s="32" t="s">
        <v>25</v>
      </c>
      <c r="O17" s="36">
        <v>13.79</v>
      </c>
      <c r="P17" s="18" t="s">
        <v>0</v>
      </c>
      <c r="Q17" s="37">
        <v>14.48</v>
      </c>
      <c r="S17" s="45" t="s">
        <v>26</v>
      </c>
      <c r="T17" s="33">
        <f>ROUND(C17+20,0)</f>
        <v>2022</v>
      </c>
      <c r="U17" s="48" t="s">
        <v>0</v>
      </c>
      <c r="V17" s="39">
        <f>ROUND(T17*(1+0.1),0)</f>
        <v>2224</v>
      </c>
      <c r="W17" s="32" t="s">
        <v>25</v>
      </c>
      <c r="X17" s="49">
        <f>ROUND(V17+1,0)</f>
        <v>2225</v>
      </c>
      <c r="Y17" s="48" t="s">
        <v>0</v>
      </c>
      <c r="Z17" s="50">
        <f>ROUND(X17*(1+0.05),0)</f>
        <v>2336</v>
      </c>
      <c r="AA17" s="45" t="s">
        <v>26</v>
      </c>
      <c r="AB17" s="34">
        <f>ROUND(T17/160,2)</f>
        <v>12.64</v>
      </c>
      <c r="AC17" s="18" t="s">
        <v>0</v>
      </c>
      <c r="AD17" s="35">
        <f>ROUND(V17/160,2)</f>
        <v>13.9</v>
      </c>
      <c r="AE17" s="32" t="s">
        <v>25</v>
      </c>
      <c r="AF17" s="36">
        <f>ROUND(X17/160,2)</f>
        <v>13.91</v>
      </c>
      <c r="AG17" s="18" t="s">
        <v>0</v>
      </c>
      <c r="AH17" s="37">
        <f>ROUND(Z17/160,2)</f>
        <v>14.6</v>
      </c>
      <c r="AJ17" s="45" t="s">
        <v>26</v>
      </c>
      <c r="AK17" s="33">
        <f>ROUND(T17*(1+0.004),0)</f>
        <v>2030</v>
      </c>
      <c r="AL17" s="48" t="s">
        <v>0</v>
      </c>
      <c r="AM17" s="39">
        <f>ROUND(AK17*(1+0.1),0)</f>
        <v>2233</v>
      </c>
      <c r="AN17" s="32" t="s">
        <v>25</v>
      </c>
      <c r="AO17" s="49">
        <f>ROUND(AM17+1,0)</f>
        <v>2234</v>
      </c>
      <c r="AP17" s="48" t="s">
        <v>0</v>
      </c>
      <c r="AQ17" s="50">
        <f>ROUND(AO17*(1+0.05),0)</f>
        <v>2346</v>
      </c>
      <c r="AR17" s="45" t="s">
        <v>26</v>
      </c>
      <c r="AS17" s="34">
        <f>ROUND(AK17/160,2)</f>
        <v>12.69</v>
      </c>
      <c r="AT17" s="18" t="s">
        <v>0</v>
      </c>
      <c r="AU17" s="35">
        <f>ROUND(AM17/160,2)</f>
        <v>13.96</v>
      </c>
      <c r="AV17" s="32" t="s">
        <v>25</v>
      </c>
      <c r="AW17" s="36">
        <f>ROUND(AO17/160,2)</f>
        <v>13.96</v>
      </c>
      <c r="AX17" s="18" t="s">
        <v>0</v>
      </c>
      <c r="AY17" s="37">
        <f>ROUND(AQ17/160,2)</f>
        <v>14.66</v>
      </c>
      <c r="BA17" s="45" t="s">
        <v>26</v>
      </c>
      <c r="BB17" s="33">
        <f>ROUND(AK17+19.34,0)</f>
        <v>2049</v>
      </c>
      <c r="BC17" s="48" t="s">
        <v>0</v>
      </c>
      <c r="BD17" s="39">
        <f>ROUND(AM17+19.34,0)</f>
        <v>2252</v>
      </c>
      <c r="BE17" s="32" t="s">
        <v>25</v>
      </c>
      <c r="BF17" s="49">
        <f>ROUND(AO17+19.34,0)</f>
        <v>2253</v>
      </c>
      <c r="BG17" s="48" t="s">
        <v>0</v>
      </c>
      <c r="BH17" s="50">
        <f>ROUND(AQ17+19.34,0)</f>
        <v>2365</v>
      </c>
      <c r="BI17" s="45" t="s">
        <v>26</v>
      </c>
      <c r="BJ17" s="34">
        <f>ROUND(BB17/160,2)</f>
        <v>12.81</v>
      </c>
      <c r="BK17" s="18" t="s">
        <v>0</v>
      </c>
      <c r="BL17" s="35">
        <f>ROUND(BD17/160,2)</f>
        <v>14.08</v>
      </c>
      <c r="BM17" s="32" t="s">
        <v>25</v>
      </c>
      <c r="BN17" s="36">
        <f>ROUND(BF17/160,2)</f>
        <v>14.08</v>
      </c>
      <c r="BO17" s="18" t="s">
        <v>0</v>
      </c>
      <c r="BP17" s="37">
        <f>ROUND(BH17/160,2)</f>
        <v>14.78</v>
      </c>
      <c r="BR17" s="45" t="s">
        <v>26</v>
      </c>
      <c r="BS17" s="33">
        <f>ROUND(BB17*(1+$BS$33),0)</f>
        <v>2072</v>
      </c>
      <c r="BT17" s="48" t="s">
        <v>0</v>
      </c>
      <c r="BU17" s="39">
        <f>ROUND(BD17*(1+$BS$33),0)</f>
        <v>2277</v>
      </c>
      <c r="BV17" s="32" t="s">
        <v>25</v>
      </c>
      <c r="BW17" s="49">
        <f>ROUND(BF17*(1+$BS$33),0)</f>
        <v>2278</v>
      </c>
      <c r="BX17" s="48" t="s">
        <v>0</v>
      </c>
      <c r="BY17" s="50">
        <f>ROUND(BH17*(1+$BS$33),0)</f>
        <v>2391</v>
      </c>
      <c r="BZ17" s="45" t="s">
        <v>26</v>
      </c>
      <c r="CA17" s="34">
        <f>ROUND(BS17/160,2)</f>
        <v>12.95</v>
      </c>
      <c r="CB17" s="18" t="s">
        <v>0</v>
      </c>
      <c r="CC17" s="35">
        <f>ROUND(BU17/160,2)</f>
        <v>14.23</v>
      </c>
      <c r="CD17" s="32" t="s">
        <v>25</v>
      </c>
      <c r="CE17" s="36">
        <f>ROUND(BW17/160,2)</f>
        <v>14.24</v>
      </c>
      <c r="CF17" s="18" t="s">
        <v>0</v>
      </c>
      <c r="CG17" s="37">
        <f>ROUND(BY17/160,2)</f>
        <v>14.94</v>
      </c>
      <c r="CI17" s="45" t="s">
        <v>26</v>
      </c>
      <c r="CJ17" s="33">
        <f>ROUND(BS17*(1+$CJ$33),0)</f>
        <v>2091</v>
      </c>
      <c r="CK17" s="48" t="s">
        <v>0</v>
      </c>
      <c r="CL17" s="39">
        <f>ROUND(BU17*(1+$CJ$33),0)</f>
        <v>2297</v>
      </c>
      <c r="CM17" s="32" t="s">
        <v>25</v>
      </c>
      <c r="CN17" s="49">
        <f>ROUND(BW17*(1+$CJ$33),0)</f>
        <v>2299</v>
      </c>
      <c r="CO17" s="48" t="s">
        <v>0</v>
      </c>
      <c r="CP17" s="50">
        <f>ROUND(BY17*(1+$CJ$33),0)</f>
        <v>2413</v>
      </c>
      <c r="CQ17" s="45" t="s">
        <v>26</v>
      </c>
      <c r="CR17" s="34">
        <f>ROUND(CJ17/160,2)</f>
        <v>13.07</v>
      </c>
      <c r="CS17" s="18" t="s">
        <v>0</v>
      </c>
      <c r="CT17" s="35">
        <f>ROUND(CL17/160,2)</f>
        <v>14.36</v>
      </c>
      <c r="CU17" s="32" t="s">
        <v>25</v>
      </c>
      <c r="CV17" s="36">
        <f>ROUND(CN17/160,2)</f>
        <v>14.37</v>
      </c>
      <c r="CW17" s="18" t="s">
        <v>0</v>
      </c>
      <c r="CX17" s="37">
        <f>ROUND(CP17/160,2)</f>
        <v>15.08</v>
      </c>
      <c r="CZ17" s="45" t="s">
        <v>26</v>
      </c>
      <c r="DA17" s="33">
        <f>ROUND(CJ17*(1+$DA$33),0)</f>
        <v>2108</v>
      </c>
      <c r="DB17" s="32" t="s">
        <v>25</v>
      </c>
      <c r="DC17" s="33">
        <f>ROUND(CN17*(1+$DA$33),0)</f>
        <v>2317</v>
      </c>
      <c r="DD17" s="45" t="s">
        <v>26</v>
      </c>
      <c r="DE17" s="34">
        <f>ROUND(DA17/160,2)</f>
        <v>13.18</v>
      </c>
      <c r="DF17" s="32" t="s">
        <v>25</v>
      </c>
      <c r="DG17" s="132">
        <f>ROUND(DC17/160,2)</f>
        <v>14.48</v>
      </c>
      <c r="DI17" s="45" t="s">
        <v>26</v>
      </c>
      <c r="DJ17" s="33">
        <f>ROUND(DA17*(1+$DJ$33),0)</f>
        <v>2129</v>
      </c>
      <c r="DK17" s="32" t="s">
        <v>25</v>
      </c>
      <c r="DL17" s="33">
        <f>ROUND(DC17*(1+$DJ$33),0)</f>
        <v>2340</v>
      </c>
      <c r="DM17" s="45" t="s">
        <v>26</v>
      </c>
      <c r="DN17" s="34">
        <f>ROUND(DJ17/160,2)</f>
        <v>13.31</v>
      </c>
      <c r="DO17" s="32" t="s">
        <v>25</v>
      </c>
      <c r="DP17" s="132">
        <f>ROUND(DL17/160,2)</f>
        <v>14.63</v>
      </c>
      <c r="DR17" s="45" t="s">
        <v>26</v>
      </c>
      <c r="DS17" s="33">
        <f>ROUND(DJ17*(1+$DS$33),0)</f>
        <v>2142</v>
      </c>
      <c r="DT17" s="32" t="s">
        <v>25</v>
      </c>
      <c r="DU17" s="33">
        <f t="shared" ref="DU17:DU19" si="0">ROUND(DL17*(1+$DS$33),0)</f>
        <v>2354</v>
      </c>
      <c r="DV17" s="45" t="s">
        <v>26</v>
      </c>
      <c r="DW17" s="34">
        <f>ROUND(DS17/160,2)</f>
        <v>13.39</v>
      </c>
      <c r="DX17" s="32" t="s">
        <v>25</v>
      </c>
      <c r="DY17" s="132">
        <f>ROUND(DU17/160,2)</f>
        <v>14.71</v>
      </c>
    </row>
    <row r="18" spans="2:129" ht="12.75" customHeight="1" x14ac:dyDescent="0.2">
      <c r="B18" s="25" t="s">
        <v>24</v>
      </c>
      <c r="C18" s="33">
        <v>2201</v>
      </c>
      <c r="D18" s="48" t="s">
        <v>0</v>
      </c>
      <c r="E18" s="39">
        <v>2425</v>
      </c>
      <c r="F18" s="32" t="s">
        <v>23</v>
      </c>
      <c r="G18" s="49">
        <v>2426</v>
      </c>
      <c r="H18" s="48" t="s">
        <v>0</v>
      </c>
      <c r="I18" s="50">
        <v>2548</v>
      </c>
      <c r="J18" s="25" t="s">
        <v>24</v>
      </c>
      <c r="K18" s="34">
        <v>13.76</v>
      </c>
      <c r="L18" s="18" t="s">
        <v>0</v>
      </c>
      <c r="M18" s="35">
        <v>15.16</v>
      </c>
      <c r="N18" s="32" t="s">
        <v>23</v>
      </c>
      <c r="O18" s="36">
        <v>15.16</v>
      </c>
      <c r="P18" s="18" t="s">
        <v>0</v>
      </c>
      <c r="Q18" s="37">
        <v>15.93</v>
      </c>
      <c r="S18" s="25" t="s">
        <v>24</v>
      </c>
      <c r="T18" s="33">
        <f>ROUND(C18+20,0)</f>
        <v>2221</v>
      </c>
      <c r="U18" s="48" t="s">
        <v>0</v>
      </c>
      <c r="V18" s="39">
        <f t="shared" ref="V18:V19" si="1">ROUND(T18*(1+0.1),0)</f>
        <v>2443</v>
      </c>
      <c r="W18" s="32" t="s">
        <v>23</v>
      </c>
      <c r="X18" s="49">
        <f t="shared" ref="X18:X19" si="2">ROUND(V18+1,0)</f>
        <v>2444</v>
      </c>
      <c r="Y18" s="48" t="s">
        <v>0</v>
      </c>
      <c r="Z18" s="50">
        <f t="shared" ref="Z18:Z19" si="3">ROUND(X18*(1+0.05),0)</f>
        <v>2566</v>
      </c>
      <c r="AA18" s="25" t="s">
        <v>24</v>
      </c>
      <c r="AB18" s="34">
        <f>ROUND(T18/160,2)</f>
        <v>13.88</v>
      </c>
      <c r="AC18" s="18" t="s">
        <v>0</v>
      </c>
      <c r="AD18" s="35">
        <f>ROUND(V18/160,2)</f>
        <v>15.27</v>
      </c>
      <c r="AE18" s="32" t="s">
        <v>23</v>
      </c>
      <c r="AF18" s="36">
        <f>ROUND(X18/160,2)</f>
        <v>15.28</v>
      </c>
      <c r="AG18" s="18" t="s">
        <v>0</v>
      </c>
      <c r="AH18" s="37">
        <f>ROUND(Z18/160,2)</f>
        <v>16.04</v>
      </c>
      <c r="AJ18" s="25" t="s">
        <v>24</v>
      </c>
      <c r="AK18" s="33">
        <f>ROUND(T18*(1+0.004),0)</f>
        <v>2230</v>
      </c>
      <c r="AL18" s="48" t="s">
        <v>0</v>
      </c>
      <c r="AM18" s="39">
        <f>ROUND(AK18*(1+0.1),0)</f>
        <v>2453</v>
      </c>
      <c r="AN18" s="32" t="s">
        <v>23</v>
      </c>
      <c r="AO18" s="49">
        <f>ROUND(AM18+1,0)</f>
        <v>2454</v>
      </c>
      <c r="AP18" s="48" t="s">
        <v>0</v>
      </c>
      <c r="AQ18" s="50">
        <f>ROUND(AO18*(1+0.05),0)</f>
        <v>2577</v>
      </c>
      <c r="AR18" s="25" t="s">
        <v>24</v>
      </c>
      <c r="AS18" s="34">
        <f>ROUND(AK18/160,2)</f>
        <v>13.94</v>
      </c>
      <c r="AT18" s="18" t="s">
        <v>0</v>
      </c>
      <c r="AU18" s="35">
        <f>ROUND(AM18/160,2)</f>
        <v>15.33</v>
      </c>
      <c r="AV18" s="32" t="s">
        <v>23</v>
      </c>
      <c r="AW18" s="36">
        <f>ROUND(AO18/160,2)</f>
        <v>15.34</v>
      </c>
      <c r="AX18" s="18" t="s">
        <v>0</v>
      </c>
      <c r="AY18" s="37">
        <f>ROUND(AQ18/160,2)</f>
        <v>16.11</v>
      </c>
      <c r="BA18" s="25" t="s">
        <v>24</v>
      </c>
      <c r="BB18" s="33">
        <f t="shared" ref="BB18:BB26" si="4">ROUND(AK18+19.34,0)</f>
        <v>2249</v>
      </c>
      <c r="BC18" s="48" t="s">
        <v>0</v>
      </c>
      <c r="BD18" s="39">
        <f t="shared" ref="BD18:BD26" si="5">ROUND(AM18+19.34,0)</f>
        <v>2472</v>
      </c>
      <c r="BE18" s="32" t="s">
        <v>23</v>
      </c>
      <c r="BF18" s="49">
        <f t="shared" ref="BF18:BF26" si="6">ROUND(AO18+19.34,0)</f>
        <v>2473</v>
      </c>
      <c r="BG18" s="48" t="s">
        <v>0</v>
      </c>
      <c r="BH18" s="50">
        <f t="shared" ref="BH18:BH26" si="7">ROUND(AQ18+19.34,0)</f>
        <v>2596</v>
      </c>
      <c r="BI18" s="25" t="s">
        <v>24</v>
      </c>
      <c r="BJ18" s="34">
        <f>ROUND(BB18/160,2)</f>
        <v>14.06</v>
      </c>
      <c r="BK18" s="18" t="s">
        <v>0</v>
      </c>
      <c r="BL18" s="35">
        <f>ROUND(BD18/160,2)</f>
        <v>15.45</v>
      </c>
      <c r="BM18" s="32" t="s">
        <v>23</v>
      </c>
      <c r="BN18" s="36">
        <f>ROUND(BF18/160,2)</f>
        <v>15.46</v>
      </c>
      <c r="BO18" s="18" t="s">
        <v>0</v>
      </c>
      <c r="BP18" s="37">
        <f>ROUND(BH18/160,2)</f>
        <v>16.23</v>
      </c>
      <c r="BR18" s="25" t="s">
        <v>24</v>
      </c>
      <c r="BS18" s="33">
        <f>ROUND(BB18*(1+$BS$33),0)</f>
        <v>2274</v>
      </c>
      <c r="BT18" s="48" t="s">
        <v>0</v>
      </c>
      <c r="BU18" s="39">
        <f>ROUND(BD18*(1+$BS$33),0)</f>
        <v>2499</v>
      </c>
      <c r="BV18" s="32" t="s">
        <v>23</v>
      </c>
      <c r="BW18" s="49">
        <f>ROUND(BF18*(1+$BS$33),0)</f>
        <v>2500</v>
      </c>
      <c r="BX18" s="48" t="s">
        <v>0</v>
      </c>
      <c r="BY18" s="50">
        <f>ROUND(BH18*(1+$BS$33),0)</f>
        <v>2625</v>
      </c>
      <c r="BZ18" s="25" t="s">
        <v>24</v>
      </c>
      <c r="CA18" s="34">
        <f>ROUND(BS18/160,2)</f>
        <v>14.21</v>
      </c>
      <c r="CB18" s="18" t="s">
        <v>0</v>
      </c>
      <c r="CC18" s="35">
        <f>ROUND(BU18/160,2)</f>
        <v>15.62</v>
      </c>
      <c r="CD18" s="32" t="s">
        <v>23</v>
      </c>
      <c r="CE18" s="36">
        <f>ROUND(BW18/160,2)</f>
        <v>15.63</v>
      </c>
      <c r="CF18" s="18" t="s">
        <v>0</v>
      </c>
      <c r="CG18" s="37">
        <f>ROUND(BY18/160,2)</f>
        <v>16.41</v>
      </c>
      <c r="CI18" s="25" t="s">
        <v>24</v>
      </c>
      <c r="CJ18" s="33">
        <f>ROUND(BS18*(1+$CJ$33),0)</f>
        <v>2294</v>
      </c>
      <c r="CK18" s="48" t="s">
        <v>0</v>
      </c>
      <c r="CL18" s="39">
        <f>ROUND(BU18*(1+$CJ$33),0)</f>
        <v>2521</v>
      </c>
      <c r="CM18" s="32" t="s">
        <v>23</v>
      </c>
      <c r="CN18" s="49">
        <f>ROUND(BW18*(1+$CJ$33),0)</f>
        <v>2523</v>
      </c>
      <c r="CO18" s="48" t="s">
        <v>0</v>
      </c>
      <c r="CP18" s="50">
        <f>ROUND(BY18*(1+$CJ$33),0)</f>
        <v>2649</v>
      </c>
      <c r="CQ18" s="25" t="s">
        <v>24</v>
      </c>
      <c r="CR18" s="34">
        <f>ROUND(CJ18/160,2)</f>
        <v>14.34</v>
      </c>
      <c r="CS18" s="18" t="s">
        <v>0</v>
      </c>
      <c r="CT18" s="35">
        <f>ROUND(CL18/160,2)</f>
        <v>15.76</v>
      </c>
      <c r="CU18" s="32" t="s">
        <v>23</v>
      </c>
      <c r="CV18" s="36">
        <f>ROUND(CN18/160,2)</f>
        <v>15.77</v>
      </c>
      <c r="CW18" s="18" t="s">
        <v>0</v>
      </c>
      <c r="CX18" s="37">
        <f>ROUND(CP18/160,2)</f>
        <v>16.559999999999999</v>
      </c>
      <c r="CZ18" s="25" t="s">
        <v>24</v>
      </c>
      <c r="DA18" s="33">
        <f>ROUND(CJ18*(1+$DA$33),0)</f>
        <v>2312</v>
      </c>
      <c r="DB18" s="32" t="s">
        <v>23</v>
      </c>
      <c r="DC18" s="33">
        <f>ROUND(CN18*(1+$DA$33),0)</f>
        <v>2543</v>
      </c>
      <c r="DD18" s="25" t="s">
        <v>24</v>
      </c>
      <c r="DE18" s="34">
        <f>ROUND(DA18/160,2)</f>
        <v>14.45</v>
      </c>
      <c r="DF18" s="32" t="s">
        <v>23</v>
      </c>
      <c r="DG18" s="132">
        <f>ROUND(DC18/160,2)</f>
        <v>15.89</v>
      </c>
      <c r="DI18" s="25" t="s">
        <v>24</v>
      </c>
      <c r="DJ18" s="33">
        <f>ROUND(DA18*(1+$DJ$33),0)</f>
        <v>2335</v>
      </c>
      <c r="DK18" s="32" t="s">
        <v>23</v>
      </c>
      <c r="DL18" s="33">
        <f>ROUND(DC18*(1+$DJ$33),0)</f>
        <v>2568</v>
      </c>
      <c r="DM18" s="25" t="s">
        <v>24</v>
      </c>
      <c r="DN18" s="34">
        <f>ROUND(DJ18/160,2)</f>
        <v>14.59</v>
      </c>
      <c r="DO18" s="32" t="s">
        <v>23</v>
      </c>
      <c r="DP18" s="132">
        <f>ROUND(DL18/160,2)</f>
        <v>16.05</v>
      </c>
      <c r="DR18" s="25" t="s">
        <v>24</v>
      </c>
      <c r="DS18" s="33">
        <f t="shared" ref="DS18:DS19" si="8">ROUND(DJ18*(1+$DS$33),0)</f>
        <v>2349</v>
      </c>
      <c r="DT18" s="32" t="s">
        <v>23</v>
      </c>
      <c r="DU18" s="33">
        <f t="shared" si="0"/>
        <v>2583</v>
      </c>
      <c r="DV18" s="25" t="s">
        <v>24</v>
      </c>
      <c r="DW18" s="34">
        <f>ROUND(DS18/160,2)</f>
        <v>14.68</v>
      </c>
      <c r="DX18" s="32" t="s">
        <v>23</v>
      </c>
      <c r="DY18" s="132">
        <f>ROUND(DU18/160,2)</f>
        <v>16.14</v>
      </c>
    </row>
    <row r="19" spans="2:129" ht="12.75" customHeight="1" thickBot="1" x14ac:dyDescent="0.25">
      <c r="B19" s="46" t="s">
        <v>22</v>
      </c>
      <c r="C19" s="33">
        <v>2444</v>
      </c>
      <c r="D19" s="48" t="s">
        <v>0</v>
      </c>
      <c r="E19" s="39">
        <v>2694</v>
      </c>
      <c r="F19" s="38" t="s">
        <v>21</v>
      </c>
      <c r="G19" s="49">
        <v>2695</v>
      </c>
      <c r="H19" s="48" t="s">
        <v>0</v>
      </c>
      <c r="I19" s="50">
        <v>2828</v>
      </c>
      <c r="J19" s="46" t="s">
        <v>22</v>
      </c>
      <c r="K19" s="34">
        <v>15.28</v>
      </c>
      <c r="L19" s="18" t="s">
        <v>0</v>
      </c>
      <c r="M19" s="35">
        <v>16.84</v>
      </c>
      <c r="N19" s="38" t="s">
        <v>21</v>
      </c>
      <c r="O19" s="36">
        <v>16.84</v>
      </c>
      <c r="P19" s="18" t="s">
        <v>0</v>
      </c>
      <c r="Q19" s="37">
        <v>17.68</v>
      </c>
      <c r="S19" s="46" t="s">
        <v>22</v>
      </c>
      <c r="T19" s="33">
        <f>ROUND(C19+20,0)</f>
        <v>2464</v>
      </c>
      <c r="U19" s="48" t="s">
        <v>0</v>
      </c>
      <c r="V19" s="39">
        <f t="shared" si="1"/>
        <v>2710</v>
      </c>
      <c r="W19" s="38" t="s">
        <v>21</v>
      </c>
      <c r="X19" s="49">
        <f t="shared" si="2"/>
        <v>2711</v>
      </c>
      <c r="Y19" s="48" t="s">
        <v>0</v>
      </c>
      <c r="Z19" s="50">
        <f t="shared" si="3"/>
        <v>2847</v>
      </c>
      <c r="AA19" s="46" t="s">
        <v>22</v>
      </c>
      <c r="AB19" s="34">
        <f>ROUND(T19/160,2)</f>
        <v>15.4</v>
      </c>
      <c r="AC19" s="18" t="s">
        <v>0</v>
      </c>
      <c r="AD19" s="35">
        <f>ROUND(V19/160,2)</f>
        <v>16.940000000000001</v>
      </c>
      <c r="AE19" s="38" t="s">
        <v>21</v>
      </c>
      <c r="AF19" s="36">
        <f>ROUND(X19/160,2)</f>
        <v>16.940000000000001</v>
      </c>
      <c r="AG19" s="18" t="s">
        <v>0</v>
      </c>
      <c r="AH19" s="37">
        <f>ROUND(Z19/160,2)</f>
        <v>17.79</v>
      </c>
      <c r="AJ19" s="46" t="s">
        <v>22</v>
      </c>
      <c r="AK19" s="33">
        <f>ROUND(T19*(1+0.004),0)</f>
        <v>2474</v>
      </c>
      <c r="AL19" s="48" t="s">
        <v>0</v>
      </c>
      <c r="AM19" s="39">
        <f>ROUND(AK19*(1+0.1),0)</f>
        <v>2721</v>
      </c>
      <c r="AN19" s="38" t="s">
        <v>21</v>
      </c>
      <c r="AO19" s="49">
        <f>ROUND(AM19+1,0)</f>
        <v>2722</v>
      </c>
      <c r="AP19" s="48" t="s">
        <v>0</v>
      </c>
      <c r="AQ19" s="50">
        <f>ROUND(AO19*(1+0.05),0)</f>
        <v>2858</v>
      </c>
      <c r="AR19" s="46" t="s">
        <v>22</v>
      </c>
      <c r="AS19" s="34">
        <f>ROUND(AK19/160,2)</f>
        <v>15.46</v>
      </c>
      <c r="AT19" s="18" t="s">
        <v>0</v>
      </c>
      <c r="AU19" s="35">
        <f>ROUND(AM19/160,2)</f>
        <v>17.010000000000002</v>
      </c>
      <c r="AV19" s="38" t="s">
        <v>21</v>
      </c>
      <c r="AW19" s="36">
        <f>ROUND(AO19/160,2)</f>
        <v>17.010000000000002</v>
      </c>
      <c r="AX19" s="18" t="s">
        <v>0</v>
      </c>
      <c r="AY19" s="37">
        <f>ROUND(AQ19/160,2)</f>
        <v>17.86</v>
      </c>
      <c r="BA19" s="46" t="s">
        <v>22</v>
      </c>
      <c r="BB19" s="33">
        <f t="shared" si="4"/>
        <v>2493</v>
      </c>
      <c r="BC19" s="48" t="s">
        <v>0</v>
      </c>
      <c r="BD19" s="39">
        <f t="shared" si="5"/>
        <v>2740</v>
      </c>
      <c r="BE19" s="38" t="s">
        <v>21</v>
      </c>
      <c r="BF19" s="49">
        <f t="shared" si="6"/>
        <v>2741</v>
      </c>
      <c r="BG19" s="48" t="s">
        <v>0</v>
      </c>
      <c r="BH19" s="50">
        <f t="shared" si="7"/>
        <v>2877</v>
      </c>
      <c r="BI19" s="46" t="s">
        <v>22</v>
      </c>
      <c r="BJ19" s="34">
        <f>ROUND(BB19/160,2)</f>
        <v>15.58</v>
      </c>
      <c r="BK19" s="18" t="s">
        <v>0</v>
      </c>
      <c r="BL19" s="35">
        <f>ROUND(BD19/160,2)</f>
        <v>17.13</v>
      </c>
      <c r="BM19" s="38" t="s">
        <v>21</v>
      </c>
      <c r="BN19" s="36">
        <f>ROUND(BF19/160,2)</f>
        <v>17.13</v>
      </c>
      <c r="BO19" s="18" t="s">
        <v>0</v>
      </c>
      <c r="BP19" s="37">
        <f>ROUND(BH19/160,2)</f>
        <v>17.98</v>
      </c>
      <c r="BR19" s="46" t="s">
        <v>22</v>
      </c>
      <c r="BS19" s="33">
        <f>ROUND(BB19*(1+$BS$33),0)</f>
        <v>2520</v>
      </c>
      <c r="BT19" s="48" t="s">
        <v>0</v>
      </c>
      <c r="BU19" s="39">
        <f>ROUND(BD19*(1+$BS$33),0)</f>
        <v>2770</v>
      </c>
      <c r="BV19" s="38" t="s">
        <v>21</v>
      </c>
      <c r="BW19" s="49">
        <f>ROUND(BF19*(1+$BS$33),0)</f>
        <v>2771</v>
      </c>
      <c r="BX19" s="48" t="s">
        <v>0</v>
      </c>
      <c r="BY19" s="50">
        <f>ROUND(BH19*(1+$BS$33),0)</f>
        <v>2909</v>
      </c>
      <c r="BZ19" s="46" t="s">
        <v>22</v>
      </c>
      <c r="CA19" s="34">
        <f>ROUND(BS19/160,2)</f>
        <v>15.75</v>
      </c>
      <c r="CB19" s="18" t="s">
        <v>0</v>
      </c>
      <c r="CC19" s="35">
        <f>ROUND(BU19/160,2)</f>
        <v>17.309999999999999</v>
      </c>
      <c r="CD19" s="38" t="s">
        <v>21</v>
      </c>
      <c r="CE19" s="36">
        <f>ROUND(BW19/160,2)</f>
        <v>17.32</v>
      </c>
      <c r="CF19" s="18" t="s">
        <v>0</v>
      </c>
      <c r="CG19" s="37">
        <f>ROUND(BY19/160,2)</f>
        <v>18.18</v>
      </c>
      <c r="CI19" s="46" t="s">
        <v>22</v>
      </c>
      <c r="CJ19" s="33">
        <f>ROUND(BS19*(1+$CJ$33),0)</f>
        <v>2543</v>
      </c>
      <c r="CK19" s="48" t="s">
        <v>0</v>
      </c>
      <c r="CL19" s="39">
        <f>ROUND(BU19*(1+$CJ$33),0)</f>
        <v>2795</v>
      </c>
      <c r="CM19" s="38" t="s">
        <v>21</v>
      </c>
      <c r="CN19" s="49">
        <f>ROUND(BW19*(1+$CJ$33),0)</f>
        <v>2796</v>
      </c>
      <c r="CO19" s="48" t="s">
        <v>0</v>
      </c>
      <c r="CP19" s="50">
        <f>ROUND(BY19*(1+$CJ$33),0)</f>
        <v>2935</v>
      </c>
      <c r="CQ19" s="46" t="s">
        <v>22</v>
      </c>
      <c r="CR19" s="34">
        <f>ROUND(CJ19/160,2)</f>
        <v>15.89</v>
      </c>
      <c r="CS19" s="18" t="s">
        <v>0</v>
      </c>
      <c r="CT19" s="35">
        <f>ROUND(CL19/160,2)</f>
        <v>17.47</v>
      </c>
      <c r="CU19" s="38" t="s">
        <v>21</v>
      </c>
      <c r="CV19" s="36">
        <f>ROUND(CN19/160,2)</f>
        <v>17.48</v>
      </c>
      <c r="CW19" s="18" t="s">
        <v>0</v>
      </c>
      <c r="CX19" s="37">
        <f>ROUND(CP19/160,2)</f>
        <v>18.34</v>
      </c>
      <c r="CZ19" s="46" t="s">
        <v>22</v>
      </c>
      <c r="DA19" s="33">
        <f>ROUND(CJ19*(1+$DA$33),0)</f>
        <v>2563</v>
      </c>
      <c r="DB19" s="38" t="s">
        <v>21</v>
      </c>
      <c r="DC19" s="33">
        <f>ROUND(CN19*(1+$DA$33),0)</f>
        <v>2818</v>
      </c>
      <c r="DD19" s="46" t="s">
        <v>22</v>
      </c>
      <c r="DE19" s="34">
        <f>ROUND(DA19/160,2)</f>
        <v>16.02</v>
      </c>
      <c r="DF19" s="38" t="s">
        <v>21</v>
      </c>
      <c r="DG19" s="132">
        <f>ROUND(DC19/160,2)</f>
        <v>17.61</v>
      </c>
      <c r="DI19" s="46" t="s">
        <v>22</v>
      </c>
      <c r="DJ19" s="33">
        <f>ROUND(DA19*(1+$DJ$33),0)</f>
        <v>2589</v>
      </c>
      <c r="DK19" s="38" t="s">
        <v>21</v>
      </c>
      <c r="DL19" s="33">
        <f>ROUND(DC19*(1+$DJ$33),0)</f>
        <v>2846</v>
      </c>
      <c r="DM19" s="46" t="s">
        <v>22</v>
      </c>
      <c r="DN19" s="34">
        <f>ROUND(DJ19/160,2)</f>
        <v>16.18</v>
      </c>
      <c r="DO19" s="38" t="s">
        <v>21</v>
      </c>
      <c r="DP19" s="132">
        <f>ROUND(DL19/160,2)</f>
        <v>17.79</v>
      </c>
      <c r="DR19" s="46" t="s">
        <v>22</v>
      </c>
      <c r="DS19" s="33">
        <f t="shared" si="8"/>
        <v>2605</v>
      </c>
      <c r="DT19" s="38" t="s">
        <v>21</v>
      </c>
      <c r="DU19" s="33">
        <f t="shared" si="0"/>
        <v>2863</v>
      </c>
      <c r="DV19" s="46" t="s">
        <v>22</v>
      </c>
      <c r="DW19" s="34">
        <f>ROUND(DS19/160,2)</f>
        <v>16.28</v>
      </c>
      <c r="DX19" s="38" t="s">
        <v>21</v>
      </c>
      <c r="DY19" s="132">
        <f>ROUND(DU19/160,2)</f>
        <v>17.89</v>
      </c>
    </row>
    <row r="20" spans="2:129" ht="18.75" customHeight="1" thickBot="1" x14ac:dyDescent="0.25">
      <c r="B20" s="137" t="s">
        <v>20</v>
      </c>
      <c r="C20" s="138"/>
      <c r="D20" s="138"/>
      <c r="E20" s="138"/>
      <c r="F20" s="138"/>
      <c r="G20" s="138"/>
      <c r="H20" s="138"/>
      <c r="I20" s="139"/>
      <c r="J20" s="137" t="s">
        <v>20</v>
      </c>
      <c r="K20" s="138"/>
      <c r="L20" s="138"/>
      <c r="M20" s="138"/>
      <c r="N20" s="138"/>
      <c r="O20" s="138"/>
      <c r="P20" s="138"/>
      <c r="Q20" s="139"/>
      <c r="S20" s="137" t="s">
        <v>20</v>
      </c>
      <c r="T20" s="138"/>
      <c r="U20" s="138"/>
      <c r="V20" s="138"/>
      <c r="W20" s="138"/>
      <c r="X20" s="138"/>
      <c r="Y20" s="138"/>
      <c r="Z20" s="139"/>
      <c r="AA20" s="137" t="s">
        <v>20</v>
      </c>
      <c r="AB20" s="138"/>
      <c r="AC20" s="138"/>
      <c r="AD20" s="138"/>
      <c r="AE20" s="138"/>
      <c r="AF20" s="138"/>
      <c r="AG20" s="138"/>
      <c r="AH20" s="139"/>
      <c r="AJ20" s="137" t="s">
        <v>20</v>
      </c>
      <c r="AK20" s="138"/>
      <c r="AL20" s="138"/>
      <c r="AM20" s="138"/>
      <c r="AN20" s="138"/>
      <c r="AO20" s="138"/>
      <c r="AP20" s="138"/>
      <c r="AQ20" s="139"/>
      <c r="AR20" s="137" t="s">
        <v>20</v>
      </c>
      <c r="AS20" s="138"/>
      <c r="AT20" s="138"/>
      <c r="AU20" s="138"/>
      <c r="AV20" s="138"/>
      <c r="AW20" s="138"/>
      <c r="AX20" s="138"/>
      <c r="AY20" s="139"/>
      <c r="BA20" s="137" t="s">
        <v>20</v>
      </c>
      <c r="BB20" s="138"/>
      <c r="BC20" s="138"/>
      <c r="BD20" s="138"/>
      <c r="BE20" s="138"/>
      <c r="BF20" s="138"/>
      <c r="BG20" s="138"/>
      <c r="BH20" s="139"/>
      <c r="BI20" s="137" t="s">
        <v>20</v>
      </c>
      <c r="BJ20" s="138"/>
      <c r="BK20" s="138"/>
      <c r="BL20" s="138"/>
      <c r="BM20" s="138"/>
      <c r="BN20" s="138"/>
      <c r="BO20" s="138"/>
      <c r="BP20" s="139"/>
      <c r="BR20" s="137" t="s">
        <v>20</v>
      </c>
      <c r="BS20" s="138"/>
      <c r="BT20" s="138"/>
      <c r="BU20" s="138"/>
      <c r="BV20" s="138"/>
      <c r="BW20" s="138"/>
      <c r="BX20" s="138"/>
      <c r="BY20" s="139"/>
      <c r="BZ20" s="137" t="s">
        <v>20</v>
      </c>
      <c r="CA20" s="138"/>
      <c r="CB20" s="138"/>
      <c r="CC20" s="138"/>
      <c r="CD20" s="138"/>
      <c r="CE20" s="138"/>
      <c r="CF20" s="138"/>
      <c r="CG20" s="139"/>
      <c r="CI20" s="137" t="s">
        <v>20</v>
      </c>
      <c r="CJ20" s="138"/>
      <c r="CK20" s="138"/>
      <c r="CL20" s="138"/>
      <c r="CM20" s="138"/>
      <c r="CN20" s="138"/>
      <c r="CO20" s="138"/>
      <c r="CP20" s="139"/>
      <c r="CQ20" s="137" t="s">
        <v>20</v>
      </c>
      <c r="CR20" s="138"/>
      <c r="CS20" s="138"/>
      <c r="CT20" s="138"/>
      <c r="CU20" s="138"/>
      <c r="CV20" s="138"/>
      <c r="CW20" s="138"/>
      <c r="CX20" s="139"/>
      <c r="CZ20" s="137" t="s">
        <v>20</v>
      </c>
      <c r="DA20" s="138"/>
      <c r="DB20" s="138"/>
      <c r="DC20" s="138"/>
      <c r="DD20" s="137" t="s">
        <v>20</v>
      </c>
      <c r="DE20" s="138"/>
      <c r="DF20" s="138"/>
      <c r="DG20" s="139"/>
      <c r="DI20" s="137" t="s">
        <v>20</v>
      </c>
      <c r="DJ20" s="138"/>
      <c r="DK20" s="138"/>
      <c r="DL20" s="138"/>
      <c r="DM20" s="137" t="s">
        <v>20</v>
      </c>
      <c r="DN20" s="138"/>
      <c r="DO20" s="138"/>
      <c r="DP20" s="139"/>
      <c r="DR20" s="137" t="s">
        <v>20</v>
      </c>
      <c r="DS20" s="138"/>
      <c r="DT20" s="138"/>
      <c r="DU20" s="138"/>
      <c r="DV20" s="137" t="s">
        <v>20</v>
      </c>
      <c r="DW20" s="138"/>
      <c r="DX20" s="138"/>
      <c r="DY20" s="139"/>
    </row>
    <row r="21" spans="2:129" ht="12.75" customHeight="1" x14ac:dyDescent="0.2">
      <c r="B21" s="45" t="s">
        <v>19</v>
      </c>
      <c r="C21" s="33">
        <v>2663</v>
      </c>
      <c r="D21" s="48" t="s">
        <v>0</v>
      </c>
      <c r="E21" s="39">
        <v>2935</v>
      </c>
      <c r="F21" s="32" t="s">
        <v>18</v>
      </c>
      <c r="G21" s="49">
        <v>2936</v>
      </c>
      <c r="H21" s="48" t="s">
        <v>0</v>
      </c>
      <c r="I21" s="50">
        <v>3083</v>
      </c>
      <c r="J21" s="45" t="s">
        <v>19</v>
      </c>
      <c r="K21" s="34">
        <v>16.64</v>
      </c>
      <c r="L21" s="18" t="s">
        <v>0</v>
      </c>
      <c r="M21" s="35">
        <v>18.34</v>
      </c>
      <c r="N21" s="32" t="s">
        <v>18</v>
      </c>
      <c r="O21" s="36">
        <v>18.350000000000001</v>
      </c>
      <c r="P21" s="18" t="s">
        <v>0</v>
      </c>
      <c r="Q21" s="37">
        <v>19.27</v>
      </c>
      <c r="S21" s="45" t="s">
        <v>19</v>
      </c>
      <c r="T21" s="33">
        <f>ROUND(C21+20,0)</f>
        <v>2683</v>
      </c>
      <c r="U21" s="48" t="s">
        <v>0</v>
      </c>
      <c r="V21" s="39">
        <f>ROUND(T21*(1+0.1),0)</f>
        <v>2951</v>
      </c>
      <c r="W21" s="32" t="s">
        <v>18</v>
      </c>
      <c r="X21" s="49">
        <f>ROUND(V21+1,0)</f>
        <v>2952</v>
      </c>
      <c r="Y21" s="48" t="s">
        <v>0</v>
      </c>
      <c r="Z21" s="50">
        <f>ROUND(X21*(1+0.05),0)</f>
        <v>3100</v>
      </c>
      <c r="AA21" s="45" t="s">
        <v>19</v>
      </c>
      <c r="AB21" s="34">
        <f>ROUND(T21/160,2)</f>
        <v>16.77</v>
      </c>
      <c r="AC21" s="18" t="s">
        <v>0</v>
      </c>
      <c r="AD21" s="35">
        <f>ROUND(V21/160,2)</f>
        <v>18.440000000000001</v>
      </c>
      <c r="AE21" s="32" t="s">
        <v>18</v>
      </c>
      <c r="AF21" s="36">
        <f>ROUND(X21/160,2)</f>
        <v>18.45</v>
      </c>
      <c r="AG21" s="18" t="s">
        <v>0</v>
      </c>
      <c r="AH21" s="37">
        <f>ROUND(Z21/160,2)</f>
        <v>19.38</v>
      </c>
      <c r="AJ21" s="45" t="s">
        <v>19</v>
      </c>
      <c r="AK21" s="33">
        <f>ROUND(T21*(1+0.004),0)</f>
        <v>2694</v>
      </c>
      <c r="AL21" s="48" t="s">
        <v>0</v>
      </c>
      <c r="AM21" s="39">
        <f>ROUND(AK21*(1+0.1),0)</f>
        <v>2963</v>
      </c>
      <c r="AN21" s="32" t="s">
        <v>18</v>
      </c>
      <c r="AO21" s="49">
        <f>ROUND(AM21+1,0)</f>
        <v>2964</v>
      </c>
      <c r="AP21" s="48" t="s">
        <v>0</v>
      </c>
      <c r="AQ21" s="50">
        <f>ROUND(AO21*(1+0.05),0)</f>
        <v>3112</v>
      </c>
      <c r="AR21" s="45" t="s">
        <v>19</v>
      </c>
      <c r="AS21" s="34">
        <f>ROUND(AK21/160,2)</f>
        <v>16.84</v>
      </c>
      <c r="AT21" s="18" t="s">
        <v>0</v>
      </c>
      <c r="AU21" s="35">
        <f>ROUND(AM21/160,2)</f>
        <v>18.52</v>
      </c>
      <c r="AV21" s="32" t="s">
        <v>18</v>
      </c>
      <c r="AW21" s="36">
        <f>ROUND(AO21/160,2)</f>
        <v>18.53</v>
      </c>
      <c r="AX21" s="18" t="s">
        <v>0</v>
      </c>
      <c r="AY21" s="37">
        <f>ROUND(AQ21/160,2)</f>
        <v>19.45</v>
      </c>
      <c r="BA21" s="45" t="s">
        <v>19</v>
      </c>
      <c r="BB21" s="33">
        <f t="shared" si="4"/>
        <v>2713</v>
      </c>
      <c r="BC21" s="48" t="s">
        <v>0</v>
      </c>
      <c r="BD21" s="39">
        <f t="shared" si="5"/>
        <v>2982</v>
      </c>
      <c r="BE21" s="32" t="s">
        <v>18</v>
      </c>
      <c r="BF21" s="49">
        <f t="shared" si="6"/>
        <v>2983</v>
      </c>
      <c r="BG21" s="48" t="s">
        <v>0</v>
      </c>
      <c r="BH21" s="50">
        <f t="shared" si="7"/>
        <v>3131</v>
      </c>
      <c r="BI21" s="45" t="s">
        <v>19</v>
      </c>
      <c r="BJ21" s="34">
        <f>ROUND(BB21/160,2)</f>
        <v>16.96</v>
      </c>
      <c r="BK21" s="18" t="s">
        <v>0</v>
      </c>
      <c r="BL21" s="35">
        <f>ROUND(BD21/160,2)</f>
        <v>18.64</v>
      </c>
      <c r="BM21" s="32" t="s">
        <v>18</v>
      </c>
      <c r="BN21" s="36">
        <f>ROUND(BF21/160,2)</f>
        <v>18.64</v>
      </c>
      <c r="BO21" s="18" t="s">
        <v>0</v>
      </c>
      <c r="BP21" s="37">
        <f>ROUND(BH21/160,2)</f>
        <v>19.57</v>
      </c>
      <c r="BR21" s="45" t="s">
        <v>19</v>
      </c>
      <c r="BS21" s="33">
        <f>ROUND(BB21*(1+$BS$33),0)</f>
        <v>2743</v>
      </c>
      <c r="BT21" s="48" t="s">
        <v>0</v>
      </c>
      <c r="BU21" s="39">
        <f>ROUND(BD21*(1+$BS$33),0)</f>
        <v>3015</v>
      </c>
      <c r="BV21" s="32" t="s">
        <v>18</v>
      </c>
      <c r="BW21" s="49">
        <f>ROUND(BF21*(1+$BS$33),0)</f>
        <v>3016</v>
      </c>
      <c r="BX21" s="48" t="s">
        <v>0</v>
      </c>
      <c r="BY21" s="50">
        <f>ROUND(BH21*(1+$BS$33),0)</f>
        <v>3165</v>
      </c>
      <c r="BZ21" s="45" t="s">
        <v>19</v>
      </c>
      <c r="CA21" s="34">
        <f>ROUND(BS21/160,2)</f>
        <v>17.14</v>
      </c>
      <c r="CB21" s="18" t="s">
        <v>0</v>
      </c>
      <c r="CC21" s="35">
        <f>ROUND(BU21/160,2)</f>
        <v>18.84</v>
      </c>
      <c r="CD21" s="32" t="s">
        <v>18</v>
      </c>
      <c r="CE21" s="36">
        <f>ROUND(BW21/160,2)</f>
        <v>18.850000000000001</v>
      </c>
      <c r="CF21" s="18" t="s">
        <v>0</v>
      </c>
      <c r="CG21" s="37">
        <f>ROUND(BY21/160,2)</f>
        <v>19.78</v>
      </c>
      <c r="CI21" s="45" t="s">
        <v>19</v>
      </c>
      <c r="CJ21" s="33">
        <f>ROUND(BS21*(1+$CJ$33),0)</f>
        <v>2768</v>
      </c>
      <c r="CK21" s="48" t="s">
        <v>0</v>
      </c>
      <c r="CL21" s="39">
        <f>ROUND(BU21*(1+$CJ$33),0)</f>
        <v>3042</v>
      </c>
      <c r="CM21" s="32" t="s">
        <v>18</v>
      </c>
      <c r="CN21" s="49">
        <f>ROUND(BW21*(1+$CJ$33),0)</f>
        <v>3043</v>
      </c>
      <c r="CO21" s="48" t="s">
        <v>0</v>
      </c>
      <c r="CP21" s="50">
        <f>ROUND(BY21*(1+$CJ$33),0)</f>
        <v>3193</v>
      </c>
      <c r="CQ21" s="45" t="s">
        <v>19</v>
      </c>
      <c r="CR21" s="34">
        <f>ROUND(CJ21/160,2)</f>
        <v>17.3</v>
      </c>
      <c r="CS21" s="18" t="s">
        <v>0</v>
      </c>
      <c r="CT21" s="35">
        <f>ROUND(CL21/160,2)</f>
        <v>19.010000000000002</v>
      </c>
      <c r="CU21" s="32" t="s">
        <v>18</v>
      </c>
      <c r="CV21" s="36">
        <f>ROUND(CN21/160,2)</f>
        <v>19.02</v>
      </c>
      <c r="CW21" s="18" t="s">
        <v>0</v>
      </c>
      <c r="CX21" s="37">
        <f>ROUND(CP21/160,2)</f>
        <v>19.96</v>
      </c>
      <c r="CZ21" s="45" t="s">
        <v>19</v>
      </c>
      <c r="DA21" s="33">
        <f>ROUND(CJ21*(1+$DA$33),0)</f>
        <v>2790</v>
      </c>
      <c r="DB21" s="32" t="s">
        <v>18</v>
      </c>
      <c r="DC21" s="33">
        <f>ROUND(CN21*(1+$DA$33),0)</f>
        <v>3067</v>
      </c>
      <c r="DD21" s="45" t="s">
        <v>19</v>
      </c>
      <c r="DE21" s="34">
        <f>ROUND(DA21/160,2)</f>
        <v>17.440000000000001</v>
      </c>
      <c r="DF21" s="32" t="s">
        <v>18</v>
      </c>
      <c r="DG21" s="132">
        <f>ROUND(DC21/160,2)</f>
        <v>19.170000000000002</v>
      </c>
      <c r="DI21" s="45" t="s">
        <v>19</v>
      </c>
      <c r="DJ21" s="33">
        <f>ROUND(DA21*(1+$DJ$33),0)</f>
        <v>2818</v>
      </c>
      <c r="DK21" s="32" t="s">
        <v>18</v>
      </c>
      <c r="DL21" s="33">
        <f>ROUND(DC21*(1+$DJ$33),0)</f>
        <v>3098</v>
      </c>
      <c r="DM21" s="45" t="s">
        <v>19</v>
      </c>
      <c r="DN21" s="34">
        <f>ROUND(DJ21/160,2)</f>
        <v>17.61</v>
      </c>
      <c r="DO21" s="32" t="s">
        <v>18</v>
      </c>
      <c r="DP21" s="132">
        <f>ROUND(DL21/160,2)</f>
        <v>19.36</v>
      </c>
      <c r="DR21" s="45" t="s">
        <v>19</v>
      </c>
      <c r="DS21" s="33">
        <f t="shared" ref="DS21:DS23" si="9">ROUND(DJ21*(1+$DS$33),0)</f>
        <v>2835</v>
      </c>
      <c r="DT21" s="32" t="s">
        <v>18</v>
      </c>
      <c r="DU21" s="33">
        <f>ROUND(DL21*(1+$DS$33),0)</f>
        <v>3117</v>
      </c>
      <c r="DV21" s="45" t="s">
        <v>19</v>
      </c>
      <c r="DW21" s="34">
        <f>ROUND(DS21/160,2)</f>
        <v>17.72</v>
      </c>
      <c r="DX21" s="32" t="s">
        <v>18</v>
      </c>
      <c r="DY21" s="132">
        <f>ROUND(DU21/160,2)</f>
        <v>19.48</v>
      </c>
    </row>
    <row r="22" spans="2:129" ht="12.75" customHeight="1" x14ac:dyDescent="0.2">
      <c r="B22" s="25" t="s">
        <v>17</v>
      </c>
      <c r="C22" s="33">
        <v>2927</v>
      </c>
      <c r="D22" s="48" t="s">
        <v>0</v>
      </c>
      <c r="E22" s="39">
        <v>3225</v>
      </c>
      <c r="F22" s="32" t="s">
        <v>16</v>
      </c>
      <c r="G22" s="49">
        <v>3226</v>
      </c>
      <c r="H22" s="48" t="s">
        <v>0</v>
      </c>
      <c r="I22" s="50">
        <v>3387</v>
      </c>
      <c r="J22" s="25" t="s">
        <v>17</v>
      </c>
      <c r="K22" s="34">
        <v>18.29</v>
      </c>
      <c r="L22" s="18" t="s">
        <v>0</v>
      </c>
      <c r="M22" s="35">
        <v>20.16</v>
      </c>
      <c r="N22" s="32" t="s">
        <v>16</v>
      </c>
      <c r="O22" s="36">
        <v>20.16</v>
      </c>
      <c r="P22" s="18" t="s">
        <v>0</v>
      </c>
      <c r="Q22" s="37">
        <v>21.17</v>
      </c>
      <c r="S22" s="25" t="s">
        <v>17</v>
      </c>
      <c r="T22" s="33">
        <f>ROUND(C22+20,0)</f>
        <v>2947</v>
      </c>
      <c r="U22" s="48" t="s">
        <v>0</v>
      </c>
      <c r="V22" s="39">
        <f t="shared" ref="V22:V26" si="10">ROUND(T22*(1+0.1),0)</f>
        <v>3242</v>
      </c>
      <c r="W22" s="32" t="s">
        <v>16</v>
      </c>
      <c r="X22" s="49">
        <f t="shared" ref="X22:X26" si="11">ROUND(V22+1,0)</f>
        <v>3243</v>
      </c>
      <c r="Y22" s="48" t="s">
        <v>0</v>
      </c>
      <c r="Z22" s="50">
        <f t="shared" ref="Z22:Z23" si="12">ROUND(X22*(1+0.05),0)</f>
        <v>3405</v>
      </c>
      <c r="AA22" s="25" t="s">
        <v>17</v>
      </c>
      <c r="AB22" s="34">
        <f>ROUND(T22/160,2)</f>
        <v>18.420000000000002</v>
      </c>
      <c r="AC22" s="18" t="s">
        <v>0</v>
      </c>
      <c r="AD22" s="35">
        <f>ROUND(V22/160,2)</f>
        <v>20.260000000000002</v>
      </c>
      <c r="AE22" s="32" t="s">
        <v>16</v>
      </c>
      <c r="AF22" s="36">
        <f>ROUND(X22/160,2)</f>
        <v>20.27</v>
      </c>
      <c r="AG22" s="18" t="s">
        <v>0</v>
      </c>
      <c r="AH22" s="37">
        <f>ROUND(Z22/160,2)</f>
        <v>21.28</v>
      </c>
      <c r="AJ22" s="25" t="s">
        <v>17</v>
      </c>
      <c r="AK22" s="33">
        <f>ROUND(T22*(1+0.004),0)</f>
        <v>2959</v>
      </c>
      <c r="AL22" s="48" t="s">
        <v>0</v>
      </c>
      <c r="AM22" s="39">
        <f>ROUND(AK22*(1+0.1),0)</f>
        <v>3255</v>
      </c>
      <c r="AN22" s="32" t="s">
        <v>16</v>
      </c>
      <c r="AO22" s="49">
        <f>ROUND(AM22+1,0)</f>
        <v>3256</v>
      </c>
      <c r="AP22" s="48" t="s">
        <v>0</v>
      </c>
      <c r="AQ22" s="50">
        <f>ROUND(AO22*(1+0.05),0)</f>
        <v>3419</v>
      </c>
      <c r="AR22" s="25" t="s">
        <v>17</v>
      </c>
      <c r="AS22" s="34">
        <f>ROUND(AK22/160,2)</f>
        <v>18.489999999999998</v>
      </c>
      <c r="AT22" s="18" t="s">
        <v>0</v>
      </c>
      <c r="AU22" s="35">
        <f>ROUND(AM22/160,2)</f>
        <v>20.34</v>
      </c>
      <c r="AV22" s="32" t="s">
        <v>16</v>
      </c>
      <c r="AW22" s="36">
        <f>ROUND(AO22/160,2)</f>
        <v>20.350000000000001</v>
      </c>
      <c r="AX22" s="18" t="s">
        <v>0</v>
      </c>
      <c r="AY22" s="37">
        <f>ROUND(AQ22/160,2)</f>
        <v>21.37</v>
      </c>
      <c r="BA22" s="25" t="s">
        <v>17</v>
      </c>
      <c r="BB22" s="33">
        <f t="shared" si="4"/>
        <v>2978</v>
      </c>
      <c r="BC22" s="48" t="s">
        <v>0</v>
      </c>
      <c r="BD22" s="39">
        <f t="shared" si="5"/>
        <v>3274</v>
      </c>
      <c r="BE22" s="32" t="s">
        <v>16</v>
      </c>
      <c r="BF22" s="49">
        <f t="shared" si="6"/>
        <v>3275</v>
      </c>
      <c r="BG22" s="48" t="s">
        <v>0</v>
      </c>
      <c r="BH22" s="50">
        <f t="shared" si="7"/>
        <v>3438</v>
      </c>
      <c r="BI22" s="25" t="s">
        <v>17</v>
      </c>
      <c r="BJ22" s="34">
        <f>ROUND(BB22/160,2)</f>
        <v>18.61</v>
      </c>
      <c r="BK22" s="18" t="s">
        <v>0</v>
      </c>
      <c r="BL22" s="35">
        <f>ROUND(BD22/160,2)</f>
        <v>20.46</v>
      </c>
      <c r="BM22" s="32" t="s">
        <v>16</v>
      </c>
      <c r="BN22" s="36">
        <f>ROUND(BF22/160,2)</f>
        <v>20.47</v>
      </c>
      <c r="BO22" s="18" t="s">
        <v>0</v>
      </c>
      <c r="BP22" s="37">
        <f>ROUND(BH22/160,2)</f>
        <v>21.49</v>
      </c>
      <c r="BR22" s="25" t="s">
        <v>17</v>
      </c>
      <c r="BS22" s="33">
        <f>ROUND(BB22*(1+$BS$33),0)</f>
        <v>3011</v>
      </c>
      <c r="BT22" s="48" t="s">
        <v>0</v>
      </c>
      <c r="BU22" s="39">
        <f>ROUND(BD22*(1+$BS$33),0)</f>
        <v>3310</v>
      </c>
      <c r="BV22" s="32" t="s">
        <v>16</v>
      </c>
      <c r="BW22" s="49">
        <f>ROUND(BF22*(1+$BS$33),0)</f>
        <v>3311</v>
      </c>
      <c r="BX22" s="48" t="s">
        <v>0</v>
      </c>
      <c r="BY22" s="50">
        <f>ROUND(BH22*(1+$BS$33),0)</f>
        <v>3476</v>
      </c>
      <c r="BZ22" s="25" t="s">
        <v>17</v>
      </c>
      <c r="CA22" s="34">
        <f>ROUND(BS22/160,2)</f>
        <v>18.82</v>
      </c>
      <c r="CB22" s="18" t="s">
        <v>0</v>
      </c>
      <c r="CC22" s="35">
        <f>ROUND(BU22/160,2)</f>
        <v>20.69</v>
      </c>
      <c r="CD22" s="32" t="s">
        <v>16</v>
      </c>
      <c r="CE22" s="36">
        <f>ROUND(BW22/160,2)</f>
        <v>20.69</v>
      </c>
      <c r="CF22" s="18" t="s">
        <v>0</v>
      </c>
      <c r="CG22" s="37">
        <f>ROUND(BY22/160,2)</f>
        <v>21.73</v>
      </c>
      <c r="CI22" s="25" t="s">
        <v>17</v>
      </c>
      <c r="CJ22" s="33">
        <f>ROUND(BS22*(1+$CJ$33),0)</f>
        <v>3038</v>
      </c>
      <c r="CK22" s="48" t="s">
        <v>0</v>
      </c>
      <c r="CL22" s="39">
        <f>ROUND(BU22*(1+$CJ$33),0)</f>
        <v>3340</v>
      </c>
      <c r="CM22" s="32" t="s">
        <v>16</v>
      </c>
      <c r="CN22" s="49">
        <f>ROUND(BW22*(1+$CJ$33),0)</f>
        <v>3341</v>
      </c>
      <c r="CO22" s="48" t="s">
        <v>0</v>
      </c>
      <c r="CP22" s="50">
        <f>ROUND(BY22*(1+$CJ$33),0)</f>
        <v>3507</v>
      </c>
      <c r="CQ22" s="25" t="s">
        <v>17</v>
      </c>
      <c r="CR22" s="34">
        <f>ROUND(CJ22/160,2)</f>
        <v>18.989999999999998</v>
      </c>
      <c r="CS22" s="18" t="s">
        <v>0</v>
      </c>
      <c r="CT22" s="35">
        <f>ROUND(CL22/160,2)</f>
        <v>20.88</v>
      </c>
      <c r="CU22" s="32" t="s">
        <v>16</v>
      </c>
      <c r="CV22" s="36">
        <f>ROUND(CN22/160,2)</f>
        <v>20.88</v>
      </c>
      <c r="CW22" s="18" t="s">
        <v>0</v>
      </c>
      <c r="CX22" s="37">
        <f>ROUND(CP22/160,2)</f>
        <v>21.92</v>
      </c>
      <c r="CZ22" s="25" t="s">
        <v>17</v>
      </c>
      <c r="DA22" s="33">
        <f>ROUND(CJ22*(1+$DA$33),0)</f>
        <v>3062</v>
      </c>
      <c r="DB22" s="32" t="s">
        <v>16</v>
      </c>
      <c r="DC22" s="33">
        <f>ROUND(CN22*(1+$DA$33),0)</f>
        <v>3368</v>
      </c>
      <c r="DD22" s="25" t="s">
        <v>17</v>
      </c>
      <c r="DE22" s="34">
        <f>ROUND(DA22/160,2)</f>
        <v>19.14</v>
      </c>
      <c r="DF22" s="32" t="s">
        <v>16</v>
      </c>
      <c r="DG22" s="132">
        <f>ROUND(DC22/160,2)</f>
        <v>21.05</v>
      </c>
      <c r="DI22" s="25" t="s">
        <v>17</v>
      </c>
      <c r="DJ22" s="33">
        <f>ROUND(DA22*(1+$DJ$33),0)</f>
        <v>3093</v>
      </c>
      <c r="DK22" s="32" t="s">
        <v>16</v>
      </c>
      <c r="DL22" s="33">
        <f>ROUND(DC22*(1+$DJ$33),0)</f>
        <v>3402</v>
      </c>
      <c r="DM22" s="25" t="s">
        <v>17</v>
      </c>
      <c r="DN22" s="34">
        <f>ROUND(DJ22/160,2)</f>
        <v>19.329999999999998</v>
      </c>
      <c r="DO22" s="32" t="s">
        <v>16</v>
      </c>
      <c r="DP22" s="132">
        <f>ROUND(DL22/160,2)</f>
        <v>21.26</v>
      </c>
      <c r="DR22" s="25" t="s">
        <v>17</v>
      </c>
      <c r="DS22" s="33">
        <f t="shared" si="9"/>
        <v>3112</v>
      </c>
      <c r="DT22" s="32" t="s">
        <v>16</v>
      </c>
      <c r="DU22" s="33">
        <f>ROUND(DL22*(1+$DS$33),0)</f>
        <v>3422</v>
      </c>
      <c r="DV22" s="25" t="s">
        <v>17</v>
      </c>
      <c r="DW22" s="34">
        <f>ROUND(DS22/160,2)</f>
        <v>19.45</v>
      </c>
      <c r="DX22" s="32" t="s">
        <v>16</v>
      </c>
      <c r="DY22" s="132">
        <f>ROUND(DU22/160,2)</f>
        <v>21.39</v>
      </c>
    </row>
    <row r="23" spans="2:129" ht="12.75" customHeight="1" thickBot="1" x14ac:dyDescent="0.25">
      <c r="B23" s="46" t="s">
        <v>15</v>
      </c>
      <c r="C23" s="33">
        <v>3219</v>
      </c>
      <c r="D23" s="48" t="s">
        <v>0</v>
      </c>
      <c r="E23" s="39">
        <v>3548</v>
      </c>
      <c r="F23" s="38" t="s">
        <v>14</v>
      </c>
      <c r="G23" s="49">
        <v>3549</v>
      </c>
      <c r="H23" s="48" t="s">
        <v>0</v>
      </c>
      <c r="I23" s="50">
        <v>3726</v>
      </c>
      <c r="J23" s="46" t="s">
        <v>15</v>
      </c>
      <c r="K23" s="34">
        <v>20.12</v>
      </c>
      <c r="L23" s="18" t="s">
        <v>0</v>
      </c>
      <c r="M23" s="35">
        <v>22.18</v>
      </c>
      <c r="N23" s="38" t="s">
        <v>14</v>
      </c>
      <c r="O23" s="36">
        <v>22.18</v>
      </c>
      <c r="P23" s="18" t="s">
        <v>0</v>
      </c>
      <c r="Q23" s="37">
        <v>23.29</v>
      </c>
      <c r="S23" s="46" t="s">
        <v>15</v>
      </c>
      <c r="T23" s="33">
        <f>ROUND(C23+20,0)</f>
        <v>3239</v>
      </c>
      <c r="U23" s="48" t="s">
        <v>0</v>
      </c>
      <c r="V23" s="39">
        <f t="shared" si="10"/>
        <v>3563</v>
      </c>
      <c r="W23" s="38" t="s">
        <v>14</v>
      </c>
      <c r="X23" s="49">
        <f t="shared" si="11"/>
        <v>3564</v>
      </c>
      <c r="Y23" s="48" t="s">
        <v>0</v>
      </c>
      <c r="Z23" s="50">
        <f t="shared" si="12"/>
        <v>3742</v>
      </c>
      <c r="AA23" s="46" t="s">
        <v>15</v>
      </c>
      <c r="AB23" s="34">
        <f>ROUND(T23/160,2)</f>
        <v>20.239999999999998</v>
      </c>
      <c r="AC23" s="18" t="s">
        <v>0</v>
      </c>
      <c r="AD23" s="35">
        <f>ROUND(V23/160,2)</f>
        <v>22.27</v>
      </c>
      <c r="AE23" s="38" t="s">
        <v>14</v>
      </c>
      <c r="AF23" s="36">
        <f>ROUND(X23/160,2)</f>
        <v>22.28</v>
      </c>
      <c r="AG23" s="18" t="s">
        <v>0</v>
      </c>
      <c r="AH23" s="37">
        <f>ROUND(Z23/160,2)</f>
        <v>23.39</v>
      </c>
      <c r="AJ23" s="46" t="s">
        <v>15</v>
      </c>
      <c r="AK23" s="33">
        <f>ROUND(T23*(1+0.004),0)</f>
        <v>3252</v>
      </c>
      <c r="AL23" s="48" t="s">
        <v>0</v>
      </c>
      <c r="AM23" s="39">
        <f>ROUND(AK23*(1+0.1),0)</f>
        <v>3577</v>
      </c>
      <c r="AN23" s="38" t="s">
        <v>14</v>
      </c>
      <c r="AO23" s="49">
        <f>ROUND(AM23+1,0)</f>
        <v>3578</v>
      </c>
      <c r="AP23" s="48" t="s">
        <v>0</v>
      </c>
      <c r="AQ23" s="50">
        <f>ROUND(AO23*(1+0.05),0)</f>
        <v>3757</v>
      </c>
      <c r="AR23" s="46" t="s">
        <v>15</v>
      </c>
      <c r="AS23" s="34">
        <f>ROUND(AK23/160,2)</f>
        <v>20.329999999999998</v>
      </c>
      <c r="AT23" s="18" t="s">
        <v>0</v>
      </c>
      <c r="AU23" s="35">
        <f>ROUND(AM23/160,2)</f>
        <v>22.36</v>
      </c>
      <c r="AV23" s="38" t="s">
        <v>14</v>
      </c>
      <c r="AW23" s="36">
        <f>ROUND(AO23/160,2)</f>
        <v>22.36</v>
      </c>
      <c r="AX23" s="18" t="s">
        <v>0</v>
      </c>
      <c r="AY23" s="37">
        <f>ROUND(AQ23/160,2)</f>
        <v>23.48</v>
      </c>
      <c r="BA23" s="46" t="s">
        <v>15</v>
      </c>
      <c r="BB23" s="33">
        <f t="shared" si="4"/>
        <v>3271</v>
      </c>
      <c r="BC23" s="48" t="s">
        <v>0</v>
      </c>
      <c r="BD23" s="39">
        <f t="shared" si="5"/>
        <v>3596</v>
      </c>
      <c r="BE23" s="38" t="s">
        <v>14</v>
      </c>
      <c r="BF23" s="49">
        <f t="shared" si="6"/>
        <v>3597</v>
      </c>
      <c r="BG23" s="48" t="s">
        <v>0</v>
      </c>
      <c r="BH23" s="50">
        <f t="shared" si="7"/>
        <v>3776</v>
      </c>
      <c r="BI23" s="46" t="s">
        <v>15</v>
      </c>
      <c r="BJ23" s="34">
        <f>ROUND(BB23/160,2)</f>
        <v>20.440000000000001</v>
      </c>
      <c r="BK23" s="18" t="s">
        <v>0</v>
      </c>
      <c r="BL23" s="35">
        <f>ROUND(BD23/160,2)</f>
        <v>22.48</v>
      </c>
      <c r="BM23" s="38" t="s">
        <v>14</v>
      </c>
      <c r="BN23" s="36">
        <f>ROUND(BF23/160,2)</f>
        <v>22.48</v>
      </c>
      <c r="BO23" s="18" t="s">
        <v>0</v>
      </c>
      <c r="BP23" s="37">
        <f>ROUND(BH23/160,2)</f>
        <v>23.6</v>
      </c>
      <c r="BR23" s="46" t="s">
        <v>15</v>
      </c>
      <c r="BS23" s="33">
        <f>ROUND(BB23*(1+$BS$33),0)</f>
        <v>3307</v>
      </c>
      <c r="BT23" s="48" t="s">
        <v>0</v>
      </c>
      <c r="BU23" s="39">
        <f>ROUND(BD23*(1+$BS$33),0)</f>
        <v>3636</v>
      </c>
      <c r="BV23" s="38" t="s">
        <v>14</v>
      </c>
      <c r="BW23" s="49">
        <f>ROUND(BF23*(1+$BS$33),0)</f>
        <v>3637</v>
      </c>
      <c r="BX23" s="48" t="s">
        <v>0</v>
      </c>
      <c r="BY23" s="50">
        <f>ROUND(BH23*(1+$BS$33),0)</f>
        <v>3818</v>
      </c>
      <c r="BZ23" s="46" t="s">
        <v>15</v>
      </c>
      <c r="CA23" s="34">
        <f>ROUND(BS23/160,2)</f>
        <v>20.67</v>
      </c>
      <c r="CB23" s="18" t="s">
        <v>0</v>
      </c>
      <c r="CC23" s="35">
        <f>ROUND(BU23/160,2)</f>
        <v>22.73</v>
      </c>
      <c r="CD23" s="38" t="s">
        <v>14</v>
      </c>
      <c r="CE23" s="36">
        <f>ROUND(BW23/160,2)</f>
        <v>22.73</v>
      </c>
      <c r="CF23" s="18" t="s">
        <v>0</v>
      </c>
      <c r="CG23" s="37">
        <f>ROUND(BY23/160,2)</f>
        <v>23.86</v>
      </c>
      <c r="CI23" s="46" t="s">
        <v>15</v>
      </c>
      <c r="CJ23" s="33">
        <f>ROUND(BS23*(1+$CJ$33),0)</f>
        <v>3337</v>
      </c>
      <c r="CK23" s="48" t="s">
        <v>0</v>
      </c>
      <c r="CL23" s="39">
        <f>ROUND(BU23*(1+$CJ$33),0)</f>
        <v>3669</v>
      </c>
      <c r="CM23" s="38" t="s">
        <v>14</v>
      </c>
      <c r="CN23" s="49">
        <f>ROUND(BW23*(1+$CJ$33),0)</f>
        <v>3670</v>
      </c>
      <c r="CO23" s="48" t="s">
        <v>0</v>
      </c>
      <c r="CP23" s="50">
        <f>ROUND(BY23*(1+$CJ$33),0)</f>
        <v>3852</v>
      </c>
      <c r="CQ23" s="46" t="s">
        <v>15</v>
      </c>
      <c r="CR23" s="34">
        <f>ROUND(CJ23/160,2)</f>
        <v>20.86</v>
      </c>
      <c r="CS23" s="18" t="s">
        <v>0</v>
      </c>
      <c r="CT23" s="35">
        <f>ROUND(CL23/160,2)</f>
        <v>22.93</v>
      </c>
      <c r="CU23" s="38" t="s">
        <v>14</v>
      </c>
      <c r="CV23" s="36">
        <f>ROUND(CN23/160,2)</f>
        <v>22.94</v>
      </c>
      <c r="CW23" s="18" t="s">
        <v>0</v>
      </c>
      <c r="CX23" s="37">
        <f>ROUND(CP23/160,2)</f>
        <v>24.08</v>
      </c>
      <c r="CZ23" s="46" t="s">
        <v>15</v>
      </c>
      <c r="DA23" s="33">
        <f>ROUND(CJ23*(1+$DA$33),0)</f>
        <v>3364</v>
      </c>
      <c r="DB23" s="38" t="s">
        <v>14</v>
      </c>
      <c r="DC23" s="33">
        <f>ROUND(CN23*(1+$DA$33),0)</f>
        <v>3699</v>
      </c>
      <c r="DD23" s="46" t="s">
        <v>15</v>
      </c>
      <c r="DE23" s="34">
        <f>ROUND(DA23/160,2)</f>
        <v>21.03</v>
      </c>
      <c r="DF23" s="38" t="s">
        <v>14</v>
      </c>
      <c r="DG23" s="132">
        <f>ROUND(DC23/160,2)</f>
        <v>23.12</v>
      </c>
      <c r="DI23" s="46" t="s">
        <v>15</v>
      </c>
      <c r="DJ23" s="33">
        <f>ROUND(DA23*(1+$DJ$33),0)</f>
        <v>3398</v>
      </c>
      <c r="DK23" s="38" t="s">
        <v>14</v>
      </c>
      <c r="DL23" s="33">
        <f>ROUND(DC23*(1+$DJ$33),0)</f>
        <v>3736</v>
      </c>
      <c r="DM23" s="46" t="s">
        <v>15</v>
      </c>
      <c r="DN23" s="34">
        <f>ROUND(DJ23/160,2)</f>
        <v>21.24</v>
      </c>
      <c r="DO23" s="38" t="s">
        <v>14</v>
      </c>
      <c r="DP23" s="132">
        <f>ROUND(DL23/160,2)</f>
        <v>23.35</v>
      </c>
      <c r="DR23" s="46" t="s">
        <v>15</v>
      </c>
      <c r="DS23" s="33">
        <f t="shared" si="9"/>
        <v>3418</v>
      </c>
      <c r="DT23" s="38" t="s">
        <v>14</v>
      </c>
      <c r="DU23" s="33">
        <f t="shared" ref="DU23" si="13">ROUND(DL23*(1+$DS$33),0)</f>
        <v>3758</v>
      </c>
      <c r="DV23" s="46" t="s">
        <v>15</v>
      </c>
      <c r="DW23" s="34">
        <f>ROUND(DS23/160,2)</f>
        <v>21.36</v>
      </c>
      <c r="DX23" s="38" t="s">
        <v>14</v>
      </c>
      <c r="DY23" s="132">
        <f>ROUND(DU23/160,2)</f>
        <v>23.49</v>
      </c>
    </row>
    <row r="24" spans="2:129" ht="18.75" customHeight="1" thickBot="1" x14ac:dyDescent="0.25">
      <c r="B24" s="137" t="s">
        <v>13</v>
      </c>
      <c r="C24" s="138"/>
      <c r="D24" s="138"/>
      <c r="E24" s="138"/>
      <c r="F24" s="138"/>
      <c r="G24" s="138"/>
      <c r="H24" s="138"/>
      <c r="I24" s="139"/>
      <c r="J24" s="137" t="s">
        <v>13</v>
      </c>
      <c r="K24" s="138"/>
      <c r="L24" s="138"/>
      <c r="M24" s="138"/>
      <c r="N24" s="138"/>
      <c r="O24" s="138"/>
      <c r="P24" s="138"/>
      <c r="Q24" s="139"/>
      <c r="S24" s="137" t="s">
        <v>13</v>
      </c>
      <c r="T24" s="138"/>
      <c r="U24" s="138"/>
      <c r="V24" s="138"/>
      <c r="W24" s="138"/>
      <c r="X24" s="138"/>
      <c r="Y24" s="138"/>
      <c r="Z24" s="139"/>
      <c r="AA24" s="137" t="s">
        <v>13</v>
      </c>
      <c r="AB24" s="138"/>
      <c r="AC24" s="138"/>
      <c r="AD24" s="138"/>
      <c r="AE24" s="138"/>
      <c r="AF24" s="138"/>
      <c r="AG24" s="138"/>
      <c r="AH24" s="139"/>
      <c r="AJ24" s="137" t="s">
        <v>13</v>
      </c>
      <c r="AK24" s="138"/>
      <c r="AL24" s="138"/>
      <c r="AM24" s="138"/>
      <c r="AN24" s="138"/>
      <c r="AO24" s="138"/>
      <c r="AP24" s="138"/>
      <c r="AQ24" s="139"/>
      <c r="AR24" s="137" t="s">
        <v>13</v>
      </c>
      <c r="AS24" s="138"/>
      <c r="AT24" s="138"/>
      <c r="AU24" s="138"/>
      <c r="AV24" s="138"/>
      <c r="AW24" s="138"/>
      <c r="AX24" s="138"/>
      <c r="AY24" s="139"/>
      <c r="BA24" s="137" t="s">
        <v>13</v>
      </c>
      <c r="BB24" s="138"/>
      <c r="BC24" s="138"/>
      <c r="BD24" s="138"/>
      <c r="BE24" s="138"/>
      <c r="BF24" s="138"/>
      <c r="BG24" s="138"/>
      <c r="BH24" s="139"/>
      <c r="BI24" s="137" t="s">
        <v>13</v>
      </c>
      <c r="BJ24" s="138"/>
      <c r="BK24" s="138"/>
      <c r="BL24" s="138"/>
      <c r="BM24" s="138"/>
      <c r="BN24" s="138"/>
      <c r="BO24" s="138"/>
      <c r="BP24" s="139"/>
      <c r="BR24" s="137" t="s">
        <v>13</v>
      </c>
      <c r="BS24" s="138"/>
      <c r="BT24" s="138"/>
      <c r="BU24" s="138"/>
      <c r="BV24" s="138"/>
      <c r="BW24" s="138"/>
      <c r="BX24" s="138"/>
      <c r="BY24" s="139"/>
      <c r="BZ24" s="137" t="s">
        <v>13</v>
      </c>
      <c r="CA24" s="138"/>
      <c r="CB24" s="138"/>
      <c r="CC24" s="138"/>
      <c r="CD24" s="138"/>
      <c r="CE24" s="138"/>
      <c r="CF24" s="138"/>
      <c r="CG24" s="139"/>
      <c r="CI24" s="137" t="s">
        <v>13</v>
      </c>
      <c r="CJ24" s="138"/>
      <c r="CK24" s="138"/>
      <c r="CL24" s="138"/>
      <c r="CM24" s="138"/>
      <c r="CN24" s="138"/>
      <c r="CO24" s="138"/>
      <c r="CP24" s="139"/>
      <c r="CQ24" s="137" t="s">
        <v>13</v>
      </c>
      <c r="CR24" s="138"/>
      <c r="CS24" s="138"/>
      <c r="CT24" s="138"/>
      <c r="CU24" s="138"/>
      <c r="CV24" s="138"/>
      <c r="CW24" s="138"/>
      <c r="CX24" s="139"/>
      <c r="CZ24" s="137" t="s">
        <v>13</v>
      </c>
      <c r="DA24" s="138"/>
      <c r="DB24" s="138"/>
      <c r="DC24" s="138"/>
      <c r="DD24" s="137" t="s">
        <v>13</v>
      </c>
      <c r="DE24" s="138"/>
      <c r="DF24" s="138"/>
      <c r="DG24" s="139"/>
      <c r="DI24" s="137" t="s">
        <v>13</v>
      </c>
      <c r="DJ24" s="138"/>
      <c r="DK24" s="138"/>
      <c r="DL24" s="138"/>
      <c r="DM24" s="137" t="s">
        <v>13</v>
      </c>
      <c r="DN24" s="138"/>
      <c r="DO24" s="138"/>
      <c r="DP24" s="139"/>
      <c r="DR24" s="137" t="s">
        <v>13</v>
      </c>
      <c r="DS24" s="138"/>
      <c r="DT24" s="138"/>
      <c r="DU24" s="138"/>
      <c r="DV24" s="137" t="s">
        <v>13</v>
      </c>
      <c r="DW24" s="138"/>
      <c r="DX24" s="138"/>
      <c r="DY24" s="139"/>
    </row>
    <row r="25" spans="2:129" ht="12.75" customHeight="1" thickBot="1" x14ac:dyDescent="0.25">
      <c r="B25" s="45" t="s">
        <v>12</v>
      </c>
      <c r="C25" s="33">
        <v>3540</v>
      </c>
      <c r="D25" s="48" t="s">
        <v>0</v>
      </c>
      <c r="E25" s="39">
        <v>3903</v>
      </c>
      <c r="F25" s="32" t="s">
        <v>11</v>
      </c>
      <c r="G25" s="49">
        <v>3904</v>
      </c>
      <c r="H25" s="48" t="s">
        <v>0</v>
      </c>
      <c r="I25" s="50">
        <v>4099</v>
      </c>
      <c r="J25" s="45" t="s">
        <v>12</v>
      </c>
      <c r="K25" s="34">
        <v>22.13</v>
      </c>
      <c r="L25" s="18" t="s">
        <v>0</v>
      </c>
      <c r="M25" s="35">
        <v>24.39</v>
      </c>
      <c r="N25" s="32" t="s">
        <v>11</v>
      </c>
      <c r="O25" s="36">
        <v>24.4</v>
      </c>
      <c r="P25" s="18" t="s">
        <v>0</v>
      </c>
      <c r="Q25" s="37">
        <v>25.62</v>
      </c>
      <c r="S25" s="45" t="s">
        <v>12</v>
      </c>
      <c r="T25" s="33">
        <f>ROUND(C25+20,0)</f>
        <v>3560</v>
      </c>
      <c r="U25" s="48" t="s">
        <v>0</v>
      </c>
      <c r="V25" s="39">
        <f t="shared" si="10"/>
        <v>3916</v>
      </c>
      <c r="W25" s="32" t="s">
        <v>11</v>
      </c>
      <c r="X25" s="49">
        <f t="shared" si="11"/>
        <v>3917</v>
      </c>
      <c r="Y25" s="48" t="s">
        <v>0</v>
      </c>
      <c r="Z25" s="50">
        <f>ROUND(X25*(1+0.05),0)</f>
        <v>4113</v>
      </c>
      <c r="AA25" s="45" t="s">
        <v>12</v>
      </c>
      <c r="AB25" s="34">
        <f>ROUND(T25/160,2)</f>
        <v>22.25</v>
      </c>
      <c r="AC25" s="18" t="s">
        <v>0</v>
      </c>
      <c r="AD25" s="35">
        <f>ROUND(V25/160,2)</f>
        <v>24.48</v>
      </c>
      <c r="AE25" s="32" t="s">
        <v>11</v>
      </c>
      <c r="AF25" s="36">
        <f>ROUND(X25/160,2)</f>
        <v>24.48</v>
      </c>
      <c r="AG25" s="18" t="s">
        <v>0</v>
      </c>
      <c r="AH25" s="37">
        <f>ROUND(Z25/160,2)</f>
        <v>25.71</v>
      </c>
      <c r="AJ25" s="45" t="s">
        <v>12</v>
      </c>
      <c r="AK25" s="33">
        <f>ROUND(T25*(1+0.004),0)</f>
        <v>3574</v>
      </c>
      <c r="AL25" s="48" t="s">
        <v>0</v>
      </c>
      <c r="AM25" s="39">
        <f>ROUND(AK25*(1+0.1),0)</f>
        <v>3931</v>
      </c>
      <c r="AN25" s="32" t="s">
        <v>11</v>
      </c>
      <c r="AO25" s="49">
        <f>ROUND(AM25+1,0)</f>
        <v>3932</v>
      </c>
      <c r="AP25" s="48" t="s">
        <v>0</v>
      </c>
      <c r="AQ25" s="50">
        <f>ROUND(AO25*(1+0.05),0)</f>
        <v>4129</v>
      </c>
      <c r="AR25" s="45" t="s">
        <v>12</v>
      </c>
      <c r="AS25" s="34">
        <f>ROUND(AK25/160,2)</f>
        <v>22.34</v>
      </c>
      <c r="AT25" s="18" t="s">
        <v>0</v>
      </c>
      <c r="AU25" s="35">
        <f>ROUND(AM25/160,2)</f>
        <v>24.57</v>
      </c>
      <c r="AV25" s="32" t="s">
        <v>11</v>
      </c>
      <c r="AW25" s="36">
        <f>ROUND(AO25/160,2)</f>
        <v>24.58</v>
      </c>
      <c r="AX25" s="18" t="s">
        <v>0</v>
      </c>
      <c r="AY25" s="37">
        <f>ROUND(AQ25/160,2)</f>
        <v>25.81</v>
      </c>
      <c r="BA25" s="45" t="s">
        <v>12</v>
      </c>
      <c r="BB25" s="33">
        <f t="shared" si="4"/>
        <v>3593</v>
      </c>
      <c r="BC25" s="48" t="s">
        <v>0</v>
      </c>
      <c r="BD25" s="39">
        <f t="shared" si="5"/>
        <v>3950</v>
      </c>
      <c r="BE25" s="32" t="s">
        <v>11</v>
      </c>
      <c r="BF25" s="49">
        <f t="shared" si="6"/>
        <v>3951</v>
      </c>
      <c r="BG25" s="48" t="s">
        <v>0</v>
      </c>
      <c r="BH25" s="50">
        <f t="shared" si="7"/>
        <v>4148</v>
      </c>
      <c r="BI25" s="45" t="s">
        <v>12</v>
      </c>
      <c r="BJ25" s="34">
        <f>ROUND(BB25/160,2)</f>
        <v>22.46</v>
      </c>
      <c r="BK25" s="18" t="s">
        <v>0</v>
      </c>
      <c r="BL25" s="35">
        <f>ROUND(BD25/160,2)</f>
        <v>24.69</v>
      </c>
      <c r="BM25" s="32" t="s">
        <v>11</v>
      </c>
      <c r="BN25" s="36">
        <f>ROUND(BF25/160,2)</f>
        <v>24.69</v>
      </c>
      <c r="BO25" s="18" t="s">
        <v>0</v>
      </c>
      <c r="BP25" s="37">
        <f>ROUND(BH25/160,2)</f>
        <v>25.93</v>
      </c>
      <c r="BR25" s="45" t="s">
        <v>12</v>
      </c>
      <c r="BS25" s="33">
        <f>ROUND(BB25*(1+$BS$33),0)</f>
        <v>3633</v>
      </c>
      <c r="BT25" s="48" t="s">
        <v>0</v>
      </c>
      <c r="BU25" s="39">
        <f>ROUND(BD25*(1+$BS$33),0)</f>
        <v>3993</v>
      </c>
      <c r="BV25" s="32" t="s">
        <v>11</v>
      </c>
      <c r="BW25" s="49">
        <f>ROUND(BF25*(1+$BS$33),0)</f>
        <v>3994</v>
      </c>
      <c r="BX25" s="48" t="s">
        <v>0</v>
      </c>
      <c r="BY25" s="50">
        <f>ROUND(BH25*(1+$BS$33),0)</f>
        <v>4194</v>
      </c>
      <c r="BZ25" s="45" t="s">
        <v>12</v>
      </c>
      <c r="CA25" s="34">
        <f>ROUND(BS25/160,2)</f>
        <v>22.71</v>
      </c>
      <c r="CB25" s="18" t="s">
        <v>0</v>
      </c>
      <c r="CC25" s="35">
        <f>ROUND(BU25/160,2)</f>
        <v>24.96</v>
      </c>
      <c r="CD25" s="32" t="s">
        <v>11</v>
      </c>
      <c r="CE25" s="36">
        <f>ROUND(BW25/160,2)</f>
        <v>24.96</v>
      </c>
      <c r="CF25" s="18" t="s">
        <v>0</v>
      </c>
      <c r="CG25" s="37">
        <f>ROUND(BY25/160,2)</f>
        <v>26.21</v>
      </c>
      <c r="CI25" s="45" t="s">
        <v>12</v>
      </c>
      <c r="CJ25" s="33">
        <f>ROUND(BS25*(1+$CJ$33),0)</f>
        <v>3666</v>
      </c>
      <c r="CK25" s="48" t="s">
        <v>0</v>
      </c>
      <c r="CL25" s="39">
        <f>ROUND(BU25*(1+$CJ$33),0)</f>
        <v>4029</v>
      </c>
      <c r="CM25" s="32" t="s">
        <v>11</v>
      </c>
      <c r="CN25" s="49">
        <f>ROUND(BW25*(1+$CJ$33),0)</f>
        <v>4030</v>
      </c>
      <c r="CO25" s="48" t="s">
        <v>0</v>
      </c>
      <c r="CP25" s="50">
        <f>ROUND(BY25*(1+$CJ$33),0)</f>
        <v>4232</v>
      </c>
      <c r="CQ25" s="45" t="s">
        <v>12</v>
      </c>
      <c r="CR25" s="34">
        <f>ROUND(CJ25/160,2)</f>
        <v>22.91</v>
      </c>
      <c r="CS25" s="18" t="s">
        <v>0</v>
      </c>
      <c r="CT25" s="35">
        <f>ROUND(CL25/160,2)</f>
        <v>25.18</v>
      </c>
      <c r="CU25" s="32" t="s">
        <v>11</v>
      </c>
      <c r="CV25" s="36">
        <f>ROUND(CN25/160,2)</f>
        <v>25.19</v>
      </c>
      <c r="CW25" s="18" t="s">
        <v>0</v>
      </c>
      <c r="CX25" s="37">
        <f>ROUND(CP25/160,2)</f>
        <v>26.45</v>
      </c>
      <c r="CZ25" s="127" t="s">
        <v>12</v>
      </c>
      <c r="DA25" s="41">
        <f>ROUND(CJ25*(1+$DA$33),0)</f>
        <v>3695</v>
      </c>
      <c r="DB25" s="128" t="s">
        <v>11</v>
      </c>
      <c r="DC25" s="41">
        <f>ROUND(CN25*(1+$DA$33),0)</f>
        <v>4062</v>
      </c>
      <c r="DD25" s="127" t="s">
        <v>12</v>
      </c>
      <c r="DE25" s="129">
        <f>ROUND(DA25/160,2)</f>
        <v>23.09</v>
      </c>
      <c r="DF25" s="128" t="s">
        <v>11</v>
      </c>
      <c r="DG25" s="133">
        <f>ROUND(DC25/160,2)</f>
        <v>25.39</v>
      </c>
      <c r="DH25" s="130"/>
      <c r="DI25" s="127" t="s">
        <v>12</v>
      </c>
      <c r="DJ25" s="41">
        <f>ROUND(DA25*(1+$DJ$33),0)</f>
        <v>3732</v>
      </c>
      <c r="DK25" s="128" t="s">
        <v>11</v>
      </c>
      <c r="DL25" s="41">
        <f>ROUND(DC25*(1+$DJ$33),0)</f>
        <v>4103</v>
      </c>
      <c r="DM25" s="127" t="s">
        <v>12</v>
      </c>
      <c r="DN25" s="129">
        <f>ROUND(DJ25/160,2)</f>
        <v>23.33</v>
      </c>
      <c r="DO25" s="128" t="s">
        <v>11</v>
      </c>
      <c r="DP25" s="133">
        <f>ROUND(DL25/160,2)</f>
        <v>25.64</v>
      </c>
      <c r="DQ25" s="130"/>
      <c r="DR25" s="127" t="s">
        <v>12</v>
      </c>
      <c r="DS25" s="41">
        <f>ROUND(DJ25*(1+$DS$33),0)</f>
        <v>3754</v>
      </c>
      <c r="DT25" s="128" t="s">
        <v>11</v>
      </c>
      <c r="DU25" s="41">
        <f>ROUND(DL25*(1+$DS$33),0)</f>
        <v>4128</v>
      </c>
      <c r="DV25" s="127" t="s">
        <v>12</v>
      </c>
      <c r="DW25" s="129">
        <f>ROUND(DS25/160,2)</f>
        <v>23.46</v>
      </c>
      <c r="DX25" s="128" t="s">
        <v>11</v>
      </c>
      <c r="DY25" s="133">
        <f>ROUND(DU25/160,2)</f>
        <v>25.8</v>
      </c>
    </row>
    <row r="26" spans="2:129" ht="12.75" customHeight="1" x14ac:dyDescent="0.2">
      <c r="B26" s="25" t="s">
        <v>10</v>
      </c>
      <c r="C26" s="33">
        <v>3895</v>
      </c>
      <c r="D26" s="48" t="s">
        <v>0</v>
      </c>
      <c r="E26" s="39">
        <v>4293</v>
      </c>
      <c r="F26" s="32" t="s">
        <v>9</v>
      </c>
      <c r="G26" s="49">
        <v>4294</v>
      </c>
      <c r="H26" s="48" t="s">
        <v>0</v>
      </c>
      <c r="I26" s="50">
        <v>4508</v>
      </c>
      <c r="J26" s="25" t="s">
        <v>10</v>
      </c>
      <c r="K26" s="34">
        <v>24.34</v>
      </c>
      <c r="L26" s="18" t="s">
        <v>0</v>
      </c>
      <c r="M26" s="35">
        <v>26.83</v>
      </c>
      <c r="N26" s="32" t="s">
        <v>9</v>
      </c>
      <c r="O26" s="36">
        <v>26.84</v>
      </c>
      <c r="P26" s="18" t="s">
        <v>0</v>
      </c>
      <c r="Q26" s="37">
        <v>28.18</v>
      </c>
      <c r="S26" s="25" t="s">
        <v>10</v>
      </c>
      <c r="T26" s="33">
        <f>ROUND(C26+20,0)</f>
        <v>3915</v>
      </c>
      <c r="U26" s="48" t="s">
        <v>0</v>
      </c>
      <c r="V26" s="39">
        <f t="shared" si="10"/>
        <v>4307</v>
      </c>
      <c r="W26" s="32" t="s">
        <v>9</v>
      </c>
      <c r="X26" s="49">
        <f t="shared" si="11"/>
        <v>4308</v>
      </c>
      <c r="Y26" s="48" t="s">
        <v>0</v>
      </c>
      <c r="Z26" s="50">
        <f t="shared" ref="Z26" si="14">ROUND(X26*(1+0.05),0)</f>
        <v>4523</v>
      </c>
      <c r="AA26" s="25" t="s">
        <v>10</v>
      </c>
      <c r="AB26" s="34">
        <f>ROUND(T26/160,2)</f>
        <v>24.47</v>
      </c>
      <c r="AC26" s="18" t="s">
        <v>0</v>
      </c>
      <c r="AD26" s="35">
        <f>ROUND(V26/160,2)</f>
        <v>26.92</v>
      </c>
      <c r="AE26" s="32" t="s">
        <v>9</v>
      </c>
      <c r="AF26" s="36">
        <f>ROUND(X26/160,2)</f>
        <v>26.93</v>
      </c>
      <c r="AG26" s="18" t="s">
        <v>0</v>
      </c>
      <c r="AH26" s="37">
        <f>ROUND(Z26/160,2)</f>
        <v>28.27</v>
      </c>
      <c r="AJ26" s="25" t="s">
        <v>10</v>
      </c>
      <c r="AK26" s="33">
        <f>ROUND(T26*(1+0.004),0)</f>
        <v>3931</v>
      </c>
      <c r="AL26" s="48" t="s">
        <v>0</v>
      </c>
      <c r="AM26" s="39">
        <f>ROUND(AK26*(1+0.1),0)</f>
        <v>4324</v>
      </c>
      <c r="AN26" s="32" t="s">
        <v>9</v>
      </c>
      <c r="AO26" s="49">
        <f>ROUND(AM26+1,0)</f>
        <v>4325</v>
      </c>
      <c r="AP26" s="48" t="s">
        <v>0</v>
      </c>
      <c r="AQ26" s="50">
        <f>ROUND(AO26*(1+0.05),0)</f>
        <v>4541</v>
      </c>
      <c r="AR26" s="25" t="s">
        <v>10</v>
      </c>
      <c r="AS26" s="34">
        <f>ROUND(AK26/160,2)</f>
        <v>24.57</v>
      </c>
      <c r="AT26" s="18" t="s">
        <v>0</v>
      </c>
      <c r="AU26" s="35">
        <f>ROUND(AM26/160,2)</f>
        <v>27.03</v>
      </c>
      <c r="AV26" s="32" t="s">
        <v>9</v>
      </c>
      <c r="AW26" s="36">
        <f>ROUND(AO26/160,2)</f>
        <v>27.03</v>
      </c>
      <c r="AX26" s="18" t="s">
        <v>0</v>
      </c>
      <c r="AY26" s="37">
        <f>ROUND(AQ26/160,2)</f>
        <v>28.38</v>
      </c>
      <c r="BA26" s="25" t="s">
        <v>10</v>
      </c>
      <c r="BB26" s="33">
        <f t="shared" si="4"/>
        <v>3950</v>
      </c>
      <c r="BC26" s="48" t="s">
        <v>0</v>
      </c>
      <c r="BD26" s="39">
        <f t="shared" si="5"/>
        <v>4343</v>
      </c>
      <c r="BE26" s="32" t="s">
        <v>9</v>
      </c>
      <c r="BF26" s="49">
        <f t="shared" si="6"/>
        <v>4344</v>
      </c>
      <c r="BG26" s="48" t="s">
        <v>0</v>
      </c>
      <c r="BH26" s="50">
        <f t="shared" si="7"/>
        <v>4560</v>
      </c>
      <c r="BI26" s="25" t="s">
        <v>10</v>
      </c>
      <c r="BJ26" s="34">
        <f>ROUND(BB26/160,2)</f>
        <v>24.69</v>
      </c>
      <c r="BK26" s="18" t="s">
        <v>0</v>
      </c>
      <c r="BL26" s="35">
        <f>ROUND(BD26/160,2)</f>
        <v>27.14</v>
      </c>
      <c r="BM26" s="32" t="s">
        <v>9</v>
      </c>
      <c r="BN26" s="36">
        <f>ROUND(BF26/160,2)</f>
        <v>27.15</v>
      </c>
      <c r="BO26" s="18" t="s">
        <v>0</v>
      </c>
      <c r="BP26" s="37">
        <f>ROUND(BH26/160,2)</f>
        <v>28.5</v>
      </c>
      <c r="BR26" s="25" t="s">
        <v>10</v>
      </c>
      <c r="BS26" s="33">
        <f>ROUND(BB26*(1+$BS$33),0)</f>
        <v>3993</v>
      </c>
      <c r="BT26" s="48" t="s">
        <v>0</v>
      </c>
      <c r="BU26" s="39">
        <f>ROUND(BD26*(1+$BS$33),0)</f>
        <v>4391</v>
      </c>
      <c r="BV26" s="32" t="s">
        <v>9</v>
      </c>
      <c r="BW26" s="49">
        <f>ROUND(BF26*(1+$BS$33),0)</f>
        <v>4392</v>
      </c>
      <c r="BX26" s="48" t="s">
        <v>0</v>
      </c>
      <c r="BY26" s="50">
        <f>ROUND(BH26*(1+$BS$33),0)</f>
        <v>4610</v>
      </c>
      <c r="BZ26" s="25" t="s">
        <v>10</v>
      </c>
      <c r="CA26" s="34">
        <f>ROUND(BS26/160,2)</f>
        <v>24.96</v>
      </c>
      <c r="CB26" s="18" t="s">
        <v>0</v>
      </c>
      <c r="CC26" s="35">
        <f>ROUND(BU26/160,2)</f>
        <v>27.44</v>
      </c>
      <c r="CD26" s="32" t="s">
        <v>9</v>
      </c>
      <c r="CE26" s="36">
        <f>ROUND(BW26/160,2)</f>
        <v>27.45</v>
      </c>
      <c r="CF26" s="18" t="s">
        <v>0</v>
      </c>
      <c r="CG26" s="37">
        <f>ROUND(BY26/160,2)</f>
        <v>28.81</v>
      </c>
      <c r="CI26" s="25" t="s">
        <v>10</v>
      </c>
      <c r="CJ26" s="33">
        <f>ROUND(BS26*(1+$CJ$33),0)</f>
        <v>4029</v>
      </c>
      <c r="CK26" s="48" t="s">
        <v>0</v>
      </c>
      <c r="CL26" s="39">
        <f>ROUND(BU26*(1+$CJ$33),0)</f>
        <v>4431</v>
      </c>
      <c r="CM26" s="32" t="s">
        <v>9</v>
      </c>
      <c r="CN26" s="49">
        <f>ROUND(BW26*(1+$CJ$33),0)</f>
        <v>4432</v>
      </c>
      <c r="CO26" s="48" t="s">
        <v>0</v>
      </c>
      <c r="CP26" s="50">
        <f>ROUND(BY26*(1+$CJ$33),0)</f>
        <v>4651</v>
      </c>
      <c r="CQ26" s="25" t="s">
        <v>10</v>
      </c>
      <c r="CR26" s="34">
        <f>ROUND(CJ26/160,2)</f>
        <v>25.18</v>
      </c>
      <c r="CS26" s="18" t="s">
        <v>0</v>
      </c>
      <c r="CT26" s="35">
        <f>ROUND(CL26/160,2)</f>
        <v>27.69</v>
      </c>
      <c r="CU26" s="32" t="s">
        <v>9</v>
      </c>
      <c r="CV26" s="36">
        <f>ROUND(CN26/160,2)</f>
        <v>27.7</v>
      </c>
      <c r="CW26" s="18" t="s">
        <v>0</v>
      </c>
      <c r="CX26" s="37">
        <f>ROUND(CP26/160,2)</f>
        <v>29.07</v>
      </c>
      <c r="DD26" s="2"/>
      <c r="DM26" s="2"/>
      <c r="DV26" s="2"/>
    </row>
    <row r="27" spans="2:129" ht="12.75" customHeight="1" x14ac:dyDescent="0.2">
      <c r="B27" s="47" t="s">
        <v>8</v>
      </c>
      <c r="C27" s="33" t="s">
        <v>0</v>
      </c>
      <c r="D27" s="48" t="s">
        <v>0</v>
      </c>
      <c r="E27" s="52" t="s">
        <v>0</v>
      </c>
      <c r="F27" s="38" t="s">
        <v>7</v>
      </c>
      <c r="G27" s="54" t="s">
        <v>0</v>
      </c>
      <c r="H27" s="48" t="s">
        <v>0</v>
      </c>
      <c r="I27" s="55" t="s">
        <v>0</v>
      </c>
      <c r="J27" s="47" t="s">
        <v>8</v>
      </c>
      <c r="K27" s="33" t="s">
        <v>0</v>
      </c>
      <c r="L27" s="18" t="s">
        <v>0</v>
      </c>
      <c r="M27" s="58" t="s">
        <v>0</v>
      </c>
      <c r="N27" s="38" t="s">
        <v>7</v>
      </c>
      <c r="O27" s="60" t="s">
        <v>0</v>
      </c>
      <c r="P27" s="18" t="s">
        <v>0</v>
      </c>
      <c r="Q27" s="61" t="s">
        <v>0</v>
      </c>
      <c r="S27" s="47" t="s">
        <v>8</v>
      </c>
      <c r="T27" s="33" t="s">
        <v>0</v>
      </c>
      <c r="U27" s="48" t="s">
        <v>0</v>
      </c>
      <c r="V27" s="52" t="s">
        <v>0</v>
      </c>
      <c r="W27" s="38" t="s">
        <v>7</v>
      </c>
      <c r="X27" s="54" t="s">
        <v>0</v>
      </c>
      <c r="Y27" s="48" t="s">
        <v>0</v>
      </c>
      <c r="Z27" s="55" t="s">
        <v>0</v>
      </c>
      <c r="AA27" s="47" t="s">
        <v>8</v>
      </c>
      <c r="AB27" s="33" t="s">
        <v>0</v>
      </c>
      <c r="AC27" s="18" t="s">
        <v>0</v>
      </c>
      <c r="AD27" s="58" t="s">
        <v>0</v>
      </c>
      <c r="AE27" s="38" t="s">
        <v>7</v>
      </c>
      <c r="AF27" s="60" t="s">
        <v>0</v>
      </c>
      <c r="AG27" s="18" t="s">
        <v>0</v>
      </c>
      <c r="AH27" s="61" t="s">
        <v>0</v>
      </c>
      <c r="AJ27" s="47" t="s">
        <v>8</v>
      </c>
      <c r="AK27" s="33" t="s">
        <v>0</v>
      </c>
      <c r="AL27" s="48" t="s">
        <v>0</v>
      </c>
      <c r="AM27" s="52" t="s">
        <v>0</v>
      </c>
      <c r="AN27" s="38" t="s">
        <v>7</v>
      </c>
      <c r="AO27" s="54" t="s">
        <v>0</v>
      </c>
      <c r="AP27" s="48" t="s">
        <v>0</v>
      </c>
      <c r="AQ27" s="55" t="s">
        <v>0</v>
      </c>
      <c r="AR27" s="47" t="s">
        <v>8</v>
      </c>
      <c r="AS27" s="33" t="s">
        <v>0</v>
      </c>
      <c r="AT27" s="18" t="s">
        <v>0</v>
      </c>
      <c r="AU27" s="58" t="s">
        <v>0</v>
      </c>
      <c r="AV27" s="38" t="s">
        <v>7</v>
      </c>
      <c r="AW27" s="60" t="s">
        <v>0</v>
      </c>
      <c r="AX27" s="18" t="s">
        <v>0</v>
      </c>
      <c r="AY27" s="61" t="s">
        <v>0</v>
      </c>
      <c r="BA27" s="47" t="s">
        <v>8</v>
      </c>
      <c r="BB27" s="33" t="s">
        <v>0</v>
      </c>
      <c r="BC27" s="48" t="s">
        <v>0</v>
      </c>
      <c r="BD27" s="52" t="s">
        <v>0</v>
      </c>
      <c r="BE27" s="38" t="s">
        <v>7</v>
      </c>
      <c r="BF27" s="54" t="s">
        <v>0</v>
      </c>
      <c r="BG27" s="48" t="s">
        <v>0</v>
      </c>
      <c r="BH27" s="55" t="s">
        <v>0</v>
      </c>
      <c r="BI27" s="47" t="s">
        <v>8</v>
      </c>
      <c r="BJ27" s="33" t="s">
        <v>0</v>
      </c>
      <c r="BK27" s="18" t="s">
        <v>0</v>
      </c>
      <c r="BL27" s="58" t="s">
        <v>0</v>
      </c>
      <c r="BM27" s="38" t="s">
        <v>7</v>
      </c>
      <c r="BN27" s="60" t="s">
        <v>0</v>
      </c>
      <c r="BO27" s="18" t="s">
        <v>0</v>
      </c>
      <c r="BP27" s="61" t="s">
        <v>0</v>
      </c>
      <c r="BR27" s="47" t="s">
        <v>8</v>
      </c>
      <c r="BS27" s="33" t="s">
        <v>0</v>
      </c>
      <c r="BT27" s="48" t="s">
        <v>0</v>
      </c>
      <c r="BU27" s="52" t="s">
        <v>0</v>
      </c>
      <c r="BV27" s="38" t="s">
        <v>7</v>
      </c>
      <c r="BW27" s="54" t="s">
        <v>0</v>
      </c>
      <c r="BX27" s="48" t="s">
        <v>0</v>
      </c>
      <c r="BY27" s="55" t="s">
        <v>0</v>
      </c>
      <c r="BZ27" s="47" t="s">
        <v>8</v>
      </c>
      <c r="CA27" s="33" t="s">
        <v>0</v>
      </c>
      <c r="CB27" s="18" t="s">
        <v>0</v>
      </c>
      <c r="CC27" s="58" t="s">
        <v>0</v>
      </c>
      <c r="CD27" s="38" t="s">
        <v>7</v>
      </c>
      <c r="CE27" s="60" t="s">
        <v>0</v>
      </c>
      <c r="CF27" s="18" t="s">
        <v>0</v>
      </c>
      <c r="CG27" s="61" t="s">
        <v>0</v>
      </c>
      <c r="CI27" s="47" t="s">
        <v>8</v>
      </c>
      <c r="CJ27" s="33" t="s">
        <v>0</v>
      </c>
      <c r="CK27" s="48" t="s">
        <v>0</v>
      </c>
      <c r="CL27" s="52" t="s">
        <v>0</v>
      </c>
      <c r="CM27" s="38" t="s">
        <v>7</v>
      </c>
      <c r="CN27" s="54" t="s">
        <v>0</v>
      </c>
      <c r="CO27" s="48" t="s">
        <v>0</v>
      </c>
      <c r="CP27" s="55" t="s">
        <v>0</v>
      </c>
      <c r="CQ27" s="47" t="s">
        <v>8</v>
      </c>
      <c r="CR27" s="33" t="s">
        <v>0</v>
      </c>
      <c r="CS27" s="18" t="s">
        <v>0</v>
      </c>
      <c r="CT27" s="58" t="s">
        <v>0</v>
      </c>
      <c r="CU27" s="38" t="s">
        <v>7</v>
      </c>
      <c r="CV27" s="60" t="s">
        <v>0</v>
      </c>
      <c r="CW27" s="18" t="s">
        <v>0</v>
      </c>
      <c r="CX27" s="61" t="s">
        <v>0</v>
      </c>
      <c r="DD27" s="2"/>
      <c r="DM27" s="2"/>
      <c r="DV27" s="2"/>
    </row>
    <row r="28" spans="2:129" ht="12.75" customHeight="1" x14ac:dyDescent="0.2">
      <c r="B28" s="47" t="s">
        <v>6</v>
      </c>
      <c r="C28" s="33" t="s">
        <v>0</v>
      </c>
      <c r="D28" s="48" t="s">
        <v>0</v>
      </c>
      <c r="E28" s="52" t="s">
        <v>0</v>
      </c>
      <c r="F28" s="38" t="s">
        <v>5</v>
      </c>
      <c r="G28" s="54" t="s">
        <v>0</v>
      </c>
      <c r="H28" s="48" t="s">
        <v>0</v>
      </c>
      <c r="I28" s="55" t="s">
        <v>0</v>
      </c>
      <c r="J28" s="47" t="s">
        <v>6</v>
      </c>
      <c r="K28" s="33" t="s">
        <v>0</v>
      </c>
      <c r="L28" s="18" t="s">
        <v>0</v>
      </c>
      <c r="M28" s="58" t="s">
        <v>0</v>
      </c>
      <c r="N28" s="38" t="s">
        <v>5</v>
      </c>
      <c r="O28" s="60" t="s">
        <v>0</v>
      </c>
      <c r="P28" s="18" t="s">
        <v>0</v>
      </c>
      <c r="Q28" s="61" t="s">
        <v>0</v>
      </c>
      <c r="S28" s="47" t="s">
        <v>6</v>
      </c>
      <c r="T28" s="33" t="s">
        <v>0</v>
      </c>
      <c r="U28" s="48" t="s">
        <v>0</v>
      </c>
      <c r="V28" s="52" t="s">
        <v>0</v>
      </c>
      <c r="W28" s="38" t="s">
        <v>5</v>
      </c>
      <c r="X28" s="54" t="s">
        <v>0</v>
      </c>
      <c r="Y28" s="48" t="s">
        <v>0</v>
      </c>
      <c r="Z28" s="55" t="s">
        <v>0</v>
      </c>
      <c r="AA28" s="47" t="s">
        <v>6</v>
      </c>
      <c r="AB28" s="33" t="s">
        <v>0</v>
      </c>
      <c r="AC28" s="18" t="s">
        <v>0</v>
      </c>
      <c r="AD28" s="58" t="s">
        <v>0</v>
      </c>
      <c r="AE28" s="38" t="s">
        <v>5</v>
      </c>
      <c r="AF28" s="60" t="s">
        <v>0</v>
      </c>
      <c r="AG28" s="18" t="s">
        <v>0</v>
      </c>
      <c r="AH28" s="61" t="s">
        <v>0</v>
      </c>
      <c r="AJ28" s="47" t="s">
        <v>6</v>
      </c>
      <c r="AK28" s="33" t="s">
        <v>0</v>
      </c>
      <c r="AL28" s="48" t="s">
        <v>0</v>
      </c>
      <c r="AM28" s="52" t="s">
        <v>0</v>
      </c>
      <c r="AN28" s="38" t="s">
        <v>5</v>
      </c>
      <c r="AO28" s="54" t="s">
        <v>0</v>
      </c>
      <c r="AP28" s="48" t="s">
        <v>0</v>
      </c>
      <c r="AQ28" s="55" t="s">
        <v>0</v>
      </c>
      <c r="AR28" s="47" t="s">
        <v>6</v>
      </c>
      <c r="AS28" s="33" t="s">
        <v>0</v>
      </c>
      <c r="AT28" s="18" t="s">
        <v>0</v>
      </c>
      <c r="AU28" s="58" t="s">
        <v>0</v>
      </c>
      <c r="AV28" s="38" t="s">
        <v>5</v>
      </c>
      <c r="AW28" s="60" t="s">
        <v>0</v>
      </c>
      <c r="AX28" s="18" t="s">
        <v>0</v>
      </c>
      <c r="AY28" s="61" t="s">
        <v>0</v>
      </c>
      <c r="BA28" s="47" t="s">
        <v>6</v>
      </c>
      <c r="BB28" s="33" t="s">
        <v>0</v>
      </c>
      <c r="BC28" s="48" t="s">
        <v>0</v>
      </c>
      <c r="BD28" s="52" t="s">
        <v>0</v>
      </c>
      <c r="BE28" s="38" t="s">
        <v>5</v>
      </c>
      <c r="BF28" s="54" t="s">
        <v>0</v>
      </c>
      <c r="BG28" s="48" t="s">
        <v>0</v>
      </c>
      <c r="BH28" s="55" t="s">
        <v>0</v>
      </c>
      <c r="BI28" s="47" t="s">
        <v>6</v>
      </c>
      <c r="BJ28" s="33" t="s">
        <v>0</v>
      </c>
      <c r="BK28" s="18" t="s">
        <v>0</v>
      </c>
      <c r="BL28" s="58" t="s">
        <v>0</v>
      </c>
      <c r="BM28" s="38" t="s">
        <v>5</v>
      </c>
      <c r="BN28" s="60" t="s">
        <v>0</v>
      </c>
      <c r="BO28" s="18" t="s">
        <v>0</v>
      </c>
      <c r="BP28" s="61" t="s">
        <v>0</v>
      </c>
      <c r="BR28" s="47" t="s">
        <v>6</v>
      </c>
      <c r="BS28" s="33" t="s">
        <v>0</v>
      </c>
      <c r="BT28" s="48" t="s">
        <v>0</v>
      </c>
      <c r="BU28" s="52" t="s">
        <v>0</v>
      </c>
      <c r="BV28" s="38" t="s">
        <v>5</v>
      </c>
      <c r="BW28" s="54" t="s">
        <v>0</v>
      </c>
      <c r="BX28" s="48" t="s">
        <v>0</v>
      </c>
      <c r="BY28" s="55" t="s">
        <v>0</v>
      </c>
      <c r="BZ28" s="47" t="s">
        <v>6</v>
      </c>
      <c r="CA28" s="33" t="s">
        <v>0</v>
      </c>
      <c r="CB28" s="18" t="s">
        <v>0</v>
      </c>
      <c r="CC28" s="58" t="s">
        <v>0</v>
      </c>
      <c r="CD28" s="38" t="s">
        <v>5</v>
      </c>
      <c r="CE28" s="60" t="s">
        <v>0</v>
      </c>
      <c r="CF28" s="18" t="s">
        <v>0</v>
      </c>
      <c r="CG28" s="61" t="s">
        <v>0</v>
      </c>
      <c r="CI28" s="47" t="s">
        <v>6</v>
      </c>
      <c r="CJ28" s="33" t="s">
        <v>0</v>
      </c>
      <c r="CK28" s="48" t="s">
        <v>0</v>
      </c>
      <c r="CL28" s="52" t="s">
        <v>0</v>
      </c>
      <c r="CM28" s="38" t="s">
        <v>5</v>
      </c>
      <c r="CN28" s="54" t="s">
        <v>0</v>
      </c>
      <c r="CO28" s="48" t="s">
        <v>0</v>
      </c>
      <c r="CP28" s="55" t="s">
        <v>0</v>
      </c>
      <c r="CQ28" s="47" t="s">
        <v>6</v>
      </c>
      <c r="CR28" s="33" t="s">
        <v>0</v>
      </c>
      <c r="CS28" s="18" t="s">
        <v>0</v>
      </c>
      <c r="CT28" s="58" t="s">
        <v>0</v>
      </c>
      <c r="CU28" s="38" t="s">
        <v>5</v>
      </c>
      <c r="CV28" s="60" t="s">
        <v>0</v>
      </c>
      <c r="CW28" s="18" t="s">
        <v>0</v>
      </c>
      <c r="CX28" s="61" t="s">
        <v>0</v>
      </c>
      <c r="DD28" s="2"/>
      <c r="DM28" s="2"/>
      <c r="DV28" s="2"/>
    </row>
    <row r="29" spans="2:129" ht="12.75" customHeight="1" x14ac:dyDescent="0.2">
      <c r="B29" s="47" t="s">
        <v>4</v>
      </c>
      <c r="C29" s="33" t="s">
        <v>0</v>
      </c>
      <c r="D29" s="48" t="s">
        <v>0</v>
      </c>
      <c r="E29" s="52" t="s">
        <v>0</v>
      </c>
      <c r="F29" s="38" t="s">
        <v>3</v>
      </c>
      <c r="G29" s="54" t="s">
        <v>0</v>
      </c>
      <c r="H29" s="48" t="s">
        <v>0</v>
      </c>
      <c r="I29" s="55" t="s">
        <v>0</v>
      </c>
      <c r="J29" s="47" t="s">
        <v>4</v>
      </c>
      <c r="K29" s="33" t="s">
        <v>0</v>
      </c>
      <c r="L29" s="18" t="s">
        <v>0</v>
      </c>
      <c r="M29" s="58" t="s">
        <v>0</v>
      </c>
      <c r="N29" s="38" t="s">
        <v>3</v>
      </c>
      <c r="O29" s="60" t="s">
        <v>0</v>
      </c>
      <c r="P29" s="18" t="s">
        <v>0</v>
      </c>
      <c r="Q29" s="61" t="s">
        <v>0</v>
      </c>
      <c r="S29" s="47" t="s">
        <v>4</v>
      </c>
      <c r="T29" s="33" t="s">
        <v>0</v>
      </c>
      <c r="U29" s="48" t="s">
        <v>0</v>
      </c>
      <c r="V29" s="52" t="s">
        <v>0</v>
      </c>
      <c r="W29" s="38" t="s">
        <v>3</v>
      </c>
      <c r="X29" s="54" t="s">
        <v>0</v>
      </c>
      <c r="Y29" s="48" t="s">
        <v>0</v>
      </c>
      <c r="Z29" s="55" t="s">
        <v>0</v>
      </c>
      <c r="AA29" s="47" t="s">
        <v>4</v>
      </c>
      <c r="AB29" s="33" t="s">
        <v>0</v>
      </c>
      <c r="AC29" s="18" t="s">
        <v>0</v>
      </c>
      <c r="AD29" s="58" t="s">
        <v>0</v>
      </c>
      <c r="AE29" s="38" t="s">
        <v>3</v>
      </c>
      <c r="AF29" s="60" t="s">
        <v>0</v>
      </c>
      <c r="AG29" s="18" t="s">
        <v>0</v>
      </c>
      <c r="AH29" s="61" t="s">
        <v>0</v>
      </c>
      <c r="AJ29" s="47" t="s">
        <v>4</v>
      </c>
      <c r="AK29" s="33" t="s">
        <v>0</v>
      </c>
      <c r="AL29" s="48" t="s">
        <v>0</v>
      </c>
      <c r="AM29" s="52" t="s">
        <v>0</v>
      </c>
      <c r="AN29" s="38" t="s">
        <v>3</v>
      </c>
      <c r="AO29" s="54" t="s">
        <v>0</v>
      </c>
      <c r="AP29" s="48" t="s">
        <v>0</v>
      </c>
      <c r="AQ29" s="55" t="s">
        <v>0</v>
      </c>
      <c r="AR29" s="47" t="s">
        <v>4</v>
      </c>
      <c r="AS29" s="33" t="s">
        <v>0</v>
      </c>
      <c r="AT29" s="18" t="s">
        <v>0</v>
      </c>
      <c r="AU29" s="58" t="s">
        <v>0</v>
      </c>
      <c r="AV29" s="38" t="s">
        <v>3</v>
      </c>
      <c r="AW29" s="60" t="s">
        <v>0</v>
      </c>
      <c r="AX29" s="18" t="s">
        <v>0</v>
      </c>
      <c r="AY29" s="61" t="s">
        <v>0</v>
      </c>
      <c r="BA29" s="47" t="s">
        <v>4</v>
      </c>
      <c r="BB29" s="33" t="s">
        <v>0</v>
      </c>
      <c r="BC29" s="48" t="s">
        <v>0</v>
      </c>
      <c r="BD29" s="52" t="s">
        <v>0</v>
      </c>
      <c r="BE29" s="38" t="s">
        <v>3</v>
      </c>
      <c r="BF29" s="54" t="s">
        <v>0</v>
      </c>
      <c r="BG29" s="48" t="s">
        <v>0</v>
      </c>
      <c r="BH29" s="55" t="s">
        <v>0</v>
      </c>
      <c r="BI29" s="47" t="s">
        <v>4</v>
      </c>
      <c r="BJ29" s="33" t="s">
        <v>0</v>
      </c>
      <c r="BK29" s="18" t="s">
        <v>0</v>
      </c>
      <c r="BL29" s="58" t="s">
        <v>0</v>
      </c>
      <c r="BM29" s="38" t="s">
        <v>3</v>
      </c>
      <c r="BN29" s="60" t="s">
        <v>0</v>
      </c>
      <c r="BO29" s="18" t="s">
        <v>0</v>
      </c>
      <c r="BP29" s="61" t="s">
        <v>0</v>
      </c>
      <c r="BR29" s="47" t="s">
        <v>4</v>
      </c>
      <c r="BS29" s="33" t="s">
        <v>0</v>
      </c>
      <c r="BT29" s="48" t="s">
        <v>0</v>
      </c>
      <c r="BU29" s="52" t="s">
        <v>0</v>
      </c>
      <c r="BV29" s="38" t="s">
        <v>3</v>
      </c>
      <c r="BW29" s="54" t="s">
        <v>0</v>
      </c>
      <c r="BX29" s="48" t="s">
        <v>0</v>
      </c>
      <c r="BY29" s="55" t="s">
        <v>0</v>
      </c>
      <c r="BZ29" s="47" t="s">
        <v>4</v>
      </c>
      <c r="CA29" s="33" t="s">
        <v>0</v>
      </c>
      <c r="CB29" s="18" t="s">
        <v>0</v>
      </c>
      <c r="CC29" s="58" t="s">
        <v>0</v>
      </c>
      <c r="CD29" s="38" t="s">
        <v>3</v>
      </c>
      <c r="CE29" s="60" t="s">
        <v>0</v>
      </c>
      <c r="CF29" s="18" t="s">
        <v>0</v>
      </c>
      <c r="CG29" s="61" t="s">
        <v>0</v>
      </c>
      <c r="CI29" s="47" t="s">
        <v>4</v>
      </c>
      <c r="CJ29" s="33" t="s">
        <v>0</v>
      </c>
      <c r="CK29" s="48" t="s">
        <v>0</v>
      </c>
      <c r="CL29" s="52" t="s">
        <v>0</v>
      </c>
      <c r="CM29" s="38" t="s">
        <v>3</v>
      </c>
      <c r="CN29" s="54" t="s">
        <v>0</v>
      </c>
      <c r="CO29" s="48" t="s">
        <v>0</v>
      </c>
      <c r="CP29" s="55" t="s">
        <v>0</v>
      </c>
      <c r="CQ29" s="47" t="s">
        <v>4</v>
      </c>
      <c r="CR29" s="33" t="s">
        <v>0</v>
      </c>
      <c r="CS29" s="18" t="s">
        <v>0</v>
      </c>
      <c r="CT29" s="58" t="s">
        <v>0</v>
      </c>
      <c r="CU29" s="38" t="s">
        <v>3</v>
      </c>
      <c r="CV29" s="60" t="s">
        <v>0</v>
      </c>
      <c r="CW29" s="18" t="s">
        <v>0</v>
      </c>
      <c r="CX29" s="61" t="s">
        <v>0</v>
      </c>
      <c r="DD29" s="2"/>
      <c r="DM29" s="2"/>
      <c r="DV29" s="2"/>
    </row>
    <row r="30" spans="2:129" ht="12.75" customHeight="1" thickBot="1" x14ac:dyDescent="0.25">
      <c r="B30" s="46" t="s">
        <v>2</v>
      </c>
      <c r="C30" s="41" t="s">
        <v>0</v>
      </c>
      <c r="D30" s="51" t="s">
        <v>0</v>
      </c>
      <c r="E30" s="53" t="s">
        <v>0</v>
      </c>
      <c r="F30" s="40" t="s">
        <v>1</v>
      </c>
      <c r="G30" s="56" t="s">
        <v>0</v>
      </c>
      <c r="H30" s="51" t="s">
        <v>0</v>
      </c>
      <c r="I30" s="57" t="s">
        <v>0</v>
      </c>
      <c r="J30" s="46" t="s">
        <v>2</v>
      </c>
      <c r="K30" s="41" t="s">
        <v>0</v>
      </c>
      <c r="L30" s="42" t="s">
        <v>0</v>
      </c>
      <c r="M30" s="59" t="s">
        <v>0</v>
      </c>
      <c r="N30" s="40" t="s">
        <v>1</v>
      </c>
      <c r="O30" s="62" t="s">
        <v>0</v>
      </c>
      <c r="P30" s="42" t="s">
        <v>0</v>
      </c>
      <c r="Q30" s="63" t="s">
        <v>0</v>
      </c>
      <c r="S30" s="46" t="s">
        <v>2</v>
      </c>
      <c r="T30" s="41" t="s">
        <v>0</v>
      </c>
      <c r="U30" s="51" t="s">
        <v>0</v>
      </c>
      <c r="V30" s="53" t="s">
        <v>0</v>
      </c>
      <c r="W30" s="40" t="s">
        <v>1</v>
      </c>
      <c r="X30" s="56" t="s">
        <v>0</v>
      </c>
      <c r="Y30" s="51" t="s">
        <v>0</v>
      </c>
      <c r="Z30" s="57" t="s">
        <v>0</v>
      </c>
      <c r="AA30" s="46" t="s">
        <v>2</v>
      </c>
      <c r="AB30" s="41" t="s">
        <v>0</v>
      </c>
      <c r="AC30" s="42" t="s">
        <v>0</v>
      </c>
      <c r="AD30" s="59" t="s">
        <v>0</v>
      </c>
      <c r="AE30" s="40" t="s">
        <v>1</v>
      </c>
      <c r="AF30" s="62" t="s">
        <v>0</v>
      </c>
      <c r="AG30" s="42" t="s">
        <v>0</v>
      </c>
      <c r="AH30" s="63" t="s">
        <v>0</v>
      </c>
      <c r="AJ30" s="46" t="s">
        <v>2</v>
      </c>
      <c r="AK30" s="41" t="s">
        <v>0</v>
      </c>
      <c r="AL30" s="51" t="s">
        <v>0</v>
      </c>
      <c r="AM30" s="53" t="s">
        <v>0</v>
      </c>
      <c r="AN30" s="40" t="s">
        <v>1</v>
      </c>
      <c r="AO30" s="56" t="s">
        <v>0</v>
      </c>
      <c r="AP30" s="51" t="s">
        <v>0</v>
      </c>
      <c r="AQ30" s="57" t="s">
        <v>0</v>
      </c>
      <c r="AR30" s="46" t="s">
        <v>2</v>
      </c>
      <c r="AS30" s="41" t="s">
        <v>0</v>
      </c>
      <c r="AT30" s="42" t="s">
        <v>0</v>
      </c>
      <c r="AU30" s="59" t="s">
        <v>0</v>
      </c>
      <c r="AV30" s="40" t="s">
        <v>1</v>
      </c>
      <c r="AW30" s="62" t="s">
        <v>0</v>
      </c>
      <c r="AX30" s="42" t="s">
        <v>0</v>
      </c>
      <c r="AY30" s="63" t="s">
        <v>0</v>
      </c>
      <c r="BA30" s="46" t="s">
        <v>2</v>
      </c>
      <c r="BB30" s="41" t="s">
        <v>0</v>
      </c>
      <c r="BC30" s="51" t="s">
        <v>0</v>
      </c>
      <c r="BD30" s="53" t="s">
        <v>0</v>
      </c>
      <c r="BE30" s="40" t="s">
        <v>1</v>
      </c>
      <c r="BF30" s="56" t="s">
        <v>0</v>
      </c>
      <c r="BG30" s="51" t="s">
        <v>0</v>
      </c>
      <c r="BH30" s="57" t="s">
        <v>0</v>
      </c>
      <c r="BI30" s="46" t="s">
        <v>2</v>
      </c>
      <c r="BJ30" s="41" t="s">
        <v>0</v>
      </c>
      <c r="BK30" s="42" t="s">
        <v>0</v>
      </c>
      <c r="BL30" s="59" t="s">
        <v>0</v>
      </c>
      <c r="BM30" s="40" t="s">
        <v>1</v>
      </c>
      <c r="BN30" s="62" t="s">
        <v>0</v>
      </c>
      <c r="BO30" s="42" t="s">
        <v>0</v>
      </c>
      <c r="BP30" s="63" t="s">
        <v>0</v>
      </c>
      <c r="BR30" s="46" t="s">
        <v>2</v>
      </c>
      <c r="BS30" s="41" t="s">
        <v>0</v>
      </c>
      <c r="BT30" s="51" t="s">
        <v>0</v>
      </c>
      <c r="BU30" s="53" t="s">
        <v>0</v>
      </c>
      <c r="BV30" s="40" t="s">
        <v>1</v>
      </c>
      <c r="BW30" s="56" t="s">
        <v>0</v>
      </c>
      <c r="BX30" s="51" t="s">
        <v>0</v>
      </c>
      <c r="BY30" s="57" t="s">
        <v>0</v>
      </c>
      <c r="BZ30" s="46" t="s">
        <v>2</v>
      </c>
      <c r="CA30" s="41" t="s">
        <v>0</v>
      </c>
      <c r="CB30" s="42" t="s">
        <v>0</v>
      </c>
      <c r="CC30" s="59" t="s">
        <v>0</v>
      </c>
      <c r="CD30" s="40" t="s">
        <v>1</v>
      </c>
      <c r="CE30" s="62" t="s">
        <v>0</v>
      </c>
      <c r="CF30" s="42" t="s">
        <v>0</v>
      </c>
      <c r="CG30" s="63" t="s">
        <v>0</v>
      </c>
      <c r="CI30" s="46" t="s">
        <v>2</v>
      </c>
      <c r="CJ30" s="41" t="s">
        <v>0</v>
      </c>
      <c r="CK30" s="51" t="s">
        <v>0</v>
      </c>
      <c r="CL30" s="53" t="s">
        <v>0</v>
      </c>
      <c r="CM30" s="40" t="s">
        <v>1</v>
      </c>
      <c r="CN30" s="56" t="s">
        <v>0</v>
      </c>
      <c r="CO30" s="51" t="s">
        <v>0</v>
      </c>
      <c r="CP30" s="57" t="s">
        <v>0</v>
      </c>
      <c r="CQ30" s="46" t="s">
        <v>2</v>
      </c>
      <c r="CR30" s="41" t="s">
        <v>0</v>
      </c>
      <c r="CS30" s="42" t="s">
        <v>0</v>
      </c>
      <c r="CT30" s="59" t="s">
        <v>0</v>
      </c>
      <c r="CU30" s="40" t="s">
        <v>1</v>
      </c>
      <c r="CV30" s="62" t="s">
        <v>0</v>
      </c>
      <c r="CW30" s="42" t="s">
        <v>0</v>
      </c>
      <c r="CX30" s="63" t="s">
        <v>0</v>
      </c>
      <c r="DD30" s="2"/>
      <c r="DM30" s="2"/>
      <c r="DV30" s="2"/>
    </row>
    <row r="31" spans="2:129" ht="12.75" customHeight="1" x14ac:dyDescent="0.2">
      <c r="I31" s="2"/>
      <c r="J31" s="2"/>
      <c r="Z31" s="2"/>
      <c r="AA31" s="2"/>
      <c r="AQ31" s="2"/>
      <c r="AR31" s="2"/>
      <c r="BH31" s="2"/>
      <c r="BI31" s="2"/>
      <c r="BY31" s="2"/>
      <c r="BZ31" s="2"/>
      <c r="CP31" s="2"/>
      <c r="CQ31" s="2"/>
      <c r="DD31" s="2"/>
      <c r="DM31" s="2"/>
      <c r="DV31" s="2"/>
    </row>
    <row r="32" spans="2:129" x14ac:dyDescent="0.2">
      <c r="I32" s="2"/>
      <c r="J32" s="2"/>
      <c r="R32" s="24"/>
      <c r="Z32" s="2"/>
      <c r="AA32" s="2"/>
      <c r="AQ32" s="2"/>
      <c r="AR32" s="2"/>
      <c r="BH32" s="2"/>
      <c r="BI32" s="2"/>
      <c r="BP32" s="2" t="s">
        <v>76</v>
      </c>
      <c r="BY32" s="2"/>
      <c r="BZ32" s="2"/>
      <c r="CG32" s="2" t="s">
        <v>76</v>
      </c>
      <c r="CP32" s="2"/>
      <c r="CQ32" s="2"/>
      <c r="CX32" s="2" t="s">
        <v>76</v>
      </c>
      <c r="DD32" s="2"/>
      <c r="DM32" s="2"/>
      <c r="DV32" s="2"/>
    </row>
    <row r="33" spans="9:127" x14ac:dyDescent="0.2">
      <c r="I33" s="2"/>
      <c r="J33" s="2"/>
      <c r="R33" s="24"/>
      <c r="S33" s="43" t="s">
        <v>66</v>
      </c>
      <c r="T33" s="44">
        <v>20</v>
      </c>
      <c r="U33" s="43"/>
      <c r="V33" s="43" t="s">
        <v>77</v>
      </c>
      <c r="X33" s="84" t="s">
        <v>79</v>
      </c>
      <c r="Z33" s="13" t="s">
        <v>78</v>
      </c>
      <c r="AA33" s="2"/>
      <c r="AD33" s="1"/>
      <c r="AH33" s="109" t="s">
        <v>76</v>
      </c>
      <c r="AJ33" s="43" t="s">
        <v>66</v>
      </c>
      <c r="AK33" s="44" t="s">
        <v>82</v>
      </c>
      <c r="AL33" s="43"/>
      <c r="AM33" s="43" t="s">
        <v>77</v>
      </c>
      <c r="AO33" s="84" t="s">
        <v>79</v>
      </c>
      <c r="AQ33" s="13" t="s">
        <v>78</v>
      </c>
      <c r="AR33" s="2"/>
      <c r="AU33" s="1"/>
      <c r="AY33" s="109"/>
      <c r="BA33" s="43" t="s">
        <v>66</v>
      </c>
      <c r="BB33" s="44">
        <v>19.34</v>
      </c>
      <c r="BC33" s="43"/>
      <c r="BD33" s="43"/>
      <c r="BF33" s="84"/>
      <c r="BH33" s="13"/>
      <c r="BI33" s="2"/>
      <c r="BL33" s="1"/>
      <c r="BP33" s="109"/>
      <c r="BR33" s="43" t="s">
        <v>66</v>
      </c>
      <c r="BS33" s="112">
        <v>1.0999999999999999E-2</v>
      </c>
      <c r="BT33" s="43"/>
      <c r="BU33" s="43"/>
      <c r="BW33" s="84"/>
      <c r="BY33" s="13"/>
      <c r="BZ33" s="2"/>
      <c r="CC33" s="1"/>
      <c r="CG33" s="109"/>
      <c r="CI33" s="43" t="s">
        <v>66</v>
      </c>
      <c r="CJ33" s="112">
        <v>8.9999999999999993E-3</v>
      </c>
      <c r="CK33" s="43"/>
      <c r="CL33" s="43"/>
      <c r="CN33" s="84"/>
      <c r="CP33" s="13"/>
      <c r="CQ33" s="2"/>
      <c r="CT33" s="1"/>
      <c r="CX33" s="109"/>
      <c r="CZ33" s="43" t="s">
        <v>66</v>
      </c>
      <c r="DA33" s="112">
        <v>8.0000000000000002E-3</v>
      </c>
      <c r="DC33" s="84"/>
      <c r="DD33" s="2"/>
      <c r="DI33" s="43" t="s">
        <v>66</v>
      </c>
      <c r="DJ33" s="112">
        <v>0.01</v>
      </c>
      <c r="DL33" s="84"/>
      <c r="DM33" s="2"/>
      <c r="DR33" s="43" t="s">
        <v>66</v>
      </c>
      <c r="DS33" s="112">
        <v>6.0000000000000001E-3</v>
      </c>
      <c r="DU33" s="84"/>
      <c r="DV33" s="2"/>
    </row>
    <row r="34" spans="9:127" x14ac:dyDescent="0.2">
      <c r="I34" s="2"/>
      <c r="J34" s="2"/>
      <c r="R34" s="24"/>
      <c r="Z34" s="2"/>
      <c r="AA34" s="2"/>
      <c r="AQ34" s="2"/>
      <c r="AR34" s="2"/>
      <c r="BH34" s="2"/>
      <c r="BI34" s="2"/>
      <c r="BY34" s="2"/>
      <c r="BZ34" s="2"/>
      <c r="CP34" s="2"/>
      <c r="CQ34" s="2"/>
      <c r="DD34" s="2"/>
      <c r="DM34" s="2"/>
      <c r="DV34" s="2"/>
    </row>
    <row r="35" spans="9:127" x14ac:dyDescent="0.2">
      <c r="I35" s="2"/>
      <c r="J35" s="2"/>
      <c r="AA35" s="2"/>
      <c r="AR35" s="2"/>
      <c r="BI35" s="2"/>
      <c r="BZ35" s="2"/>
      <c r="CQ35" s="2"/>
      <c r="DD35" s="2"/>
      <c r="DM35" s="2"/>
      <c r="DV35" s="2"/>
    </row>
    <row r="36" spans="9:127" x14ac:dyDescent="0.2">
      <c r="I36" s="2"/>
      <c r="J36" s="2"/>
      <c r="AA36" s="2"/>
      <c r="AR36" s="2"/>
      <c r="BI36" s="2"/>
      <c r="BZ36" s="2"/>
      <c r="CQ36" s="2"/>
      <c r="DD36" s="2"/>
      <c r="DM36" s="2"/>
      <c r="DV36" s="2"/>
    </row>
    <row r="37" spans="9:127" x14ac:dyDescent="0.2">
      <c r="I37" s="2"/>
      <c r="J37" s="2"/>
      <c r="AA37" s="2"/>
      <c r="AR37" s="2"/>
      <c r="BI37" s="2"/>
      <c r="BZ37" s="2"/>
      <c r="CQ37" s="2"/>
      <c r="DD37" s="2"/>
      <c r="DM37" s="2"/>
      <c r="DV37" s="2"/>
    </row>
    <row r="38" spans="9:127" x14ac:dyDescent="0.2">
      <c r="I38" s="2"/>
      <c r="K38" s="1"/>
      <c r="AB38" s="1"/>
      <c r="AS38" s="1"/>
      <c r="BJ38" s="1"/>
      <c r="CA38" s="1"/>
      <c r="CR38" s="1"/>
      <c r="DE38" s="1"/>
      <c r="DN38" s="1"/>
      <c r="DW38" s="1"/>
    </row>
    <row r="39" spans="9:127" x14ac:dyDescent="0.2">
      <c r="K39" s="1"/>
      <c r="AB39" s="1"/>
      <c r="AS39" s="1"/>
      <c r="BJ39" s="1"/>
      <c r="CA39" s="1"/>
      <c r="CR39" s="1"/>
      <c r="DE39" s="1"/>
      <c r="DN39" s="1"/>
      <c r="DW39" s="1"/>
    </row>
    <row r="40" spans="9:127" x14ac:dyDescent="0.2">
      <c r="K40" s="1"/>
      <c r="AB40" s="1"/>
      <c r="AS40" s="1"/>
      <c r="BJ40" s="1"/>
      <c r="CA40" s="1"/>
      <c r="CR40" s="1"/>
      <c r="DE40" s="1"/>
      <c r="DN40" s="1"/>
      <c r="DW40" s="1"/>
    </row>
    <row r="41" spans="9:127" x14ac:dyDescent="0.2">
      <c r="K41" s="1"/>
      <c r="AB41" s="1"/>
      <c r="AS41" s="1"/>
      <c r="BJ41" s="1"/>
      <c r="CA41" s="1"/>
      <c r="CR41" s="1"/>
      <c r="DE41" s="1"/>
      <c r="DN41" s="1"/>
      <c r="DW41" s="1"/>
    </row>
    <row r="42" spans="9:127" x14ac:dyDescent="0.2">
      <c r="K42" s="1"/>
      <c r="AB42" s="1"/>
      <c r="AS42" s="1"/>
      <c r="BJ42" s="1"/>
      <c r="CA42" s="1"/>
      <c r="CR42" s="1"/>
      <c r="DE42" s="1"/>
      <c r="DN42" s="1"/>
      <c r="DW42" s="1"/>
    </row>
    <row r="43" spans="9:127" x14ac:dyDescent="0.2">
      <c r="K43" s="1"/>
      <c r="AB43" s="1"/>
      <c r="AS43" s="1"/>
      <c r="BJ43" s="1"/>
      <c r="CA43" s="1"/>
      <c r="CR43" s="1"/>
      <c r="DE43" s="1"/>
      <c r="DN43" s="1"/>
      <c r="DW43" s="1"/>
    </row>
    <row r="44" spans="9:127" x14ac:dyDescent="0.2">
      <c r="K44" s="1"/>
      <c r="AB44" s="1"/>
      <c r="AS44" s="1"/>
      <c r="BJ44" s="1"/>
      <c r="CA44" s="1"/>
      <c r="CR44" s="1"/>
      <c r="DE44" s="1"/>
      <c r="DN44" s="1"/>
      <c r="DW44" s="1"/>
    </row>
    <row r="45" spans="9:127" x14ac:dyDescent="0.2">
      <c r="K45" s="1"/>
      <c r="AB45" s="1"/>
      <c r="AS45" s="1"/>
      <c r="BJ45" s="1"/>
      <c r="CA45" s="1"/>
      <c r="CR45" s="1"/>
      <c r="DE45" s="1"/>
      <c r="DN45" s="1"/>
      <c r="DW45" s="1"/>
    </row>
  </sheetData>
  <mergeCells count="123">
    <mergeCell ref="DR24:DU24"/>
    <mergeCell ref="DV24:DY24"/>
    <mergeCell ref="DR12:DY12"/>
    <mergeCell ref="DR13:DU13"/>
    <mergeCell ref="DV13:DY13"/>
    <mergeCell ref="DR14:DU14"/>
    <mergeCell ref="DV14:DY14"/>
    <mergeCell ref="DR16:DU16"/>
    <mergeCell ref="DV16:DY16"/>
    <mergeCell ref="DR20:DU20"/>
    <mergeCell ref="DV20:DY20"/>
    <mergeCell ref="CZ24:DC24"/>
    <mergeCell ref="DD24:DG24"/>
    <mergeCell ref="DI24:DL24"/>
    <mergeCell ref="DM24:DP24"/>
    <mergeCell ref="CZ16:DC16"/>
    <mergeCell ref="DD16:DG16"/>
    <mergeCell ref="DI16:DL16"/>
    <mergeCell ref="DM16:DP16"/>
    <mergeCell ref="CZ20:DC20"/>
    <mergeCell ref="DD20:DG20"/>
    <mergeCell ref="DI20:DL20"/>
    <mergeCell ref="DM20:DP20"/>
    <mergeCell ref="CZ14:DC14"/>
    <mergeCell ref="DD14:DG14"/>
    <mergeCell ref="DI14:DL14"/>
    <mergeCell ref="DM14:DP14"/>
    <mergeCell ref="CZ12:DG12"/>
    <mergeCell ref="DI12:DP12"/>
    <mergeCell ref="CZ13:DC13"/>
    <mergeCell ref="DD13:DG13"/>
    <mergeCell ref="DI13:DL13"/>
    <mergeCell ref="DM13:DP13"/>
    <mergeCell ref="B12:Q12"/>
    <mergeCell ref="B14:I14"/>
    <mergeCell ref="J14:Q14"/>
    <mergeCell ref="S12:AH12"/>
    <mergeCell ref="S13:Z13"/>
    <mergeCell ref="AA13:AH13"/>
    <mergeCell ref="B13:I13"/>
    <mergeCell ref="J13:Q13"/>
    <mergeCell ref="S14:Z14"/>
    <mergeCell ref="AA14:AH14"/>
    <mergeCell ref="J24:Q24"/>
    <mergeCell ref="B24:I24"/>
    <mergeCell ref="S16:Z16"/>
    <mergeCell ref="AA16:AH16"/>
    <mergeCell ref="S20:Z20"/>
    <mergeCell ref="AA20:AH20"/>
    <mergeCell ref="AA24:AH24"/>
    <mergeCell ref="S24:Z24"/>
    <mergeCell ref="C15:E15"/>
    <mergeCell ref="G15:I15"/>
    <mergeCell ref="K15:M15"/>
    <mergeCell ref="O15:Q15"/>
    <mergeCell ref="T15:V15"/>
    <mergeCell ref="X15:Z15"/>
    <mergeCell ref="AB15:AD15"/>
    <mergeCell ref="AF15:AH15"/>
    <mergeCell ref="B16:I16"/>
    <mergeCell ref="J16:Q16"/>
    <mergeCell ref="B20:I20"/>
    <mergeCell ref="J20:Q20"/>
    <mergeCell ref="AJ12:AY12"/>
    <mergeCell ref="AJ13:AQ13"/>
    <mergeCell ref="AR13:AY13"/>
    <mergeCell ref="AJ14:AQ14"/>
    <mergeCell ref="AR14:AY14"/>
    <mergeCell ref="CE15:CG15"/>
    <mergeCell ref="BA12:BP12"/>
    <mergeCell ref="BA13:BH13"/>
    <mergeCell ref="BI13:BP13"/>
    <mergeCell ref="BA14:BH14"/>
    <mergeCell ref="BI14:BP14"/>
    <mergeCell ref="BB15:BD15"/>
    <mergeCell ref="BF15:BH15"/>
    <mergeCell ref="BJ15:BL15"/>
    <mergeCell ref="BN15:BP15"/>
    <mergeCell ref="BS15:BU15"/>
    <mergeCell ref="AK15:AM15"/>
    <mergeCell ref="AO15:AQ15"/>
    <mergeCell ref="AS15:AU15"/>
    <mergeCell ref="AW15:AY15"/>
    <mergeCell ref="CJ15:CL15"/>
    <mergeCell ref="CN15:CP15"/>
    <mergeCell ref="CR15:CT15"/>
    <mergeCell ref="CV15:CX15"/>
    <mergeCell ref="BR12:CG12"/>
    <mergeCell ref="BR13:BY13"/>
    <mergeCell ref="BZ13:CG13"/>
    <mergeCell ref="CI12:CX12"/>
    <mergeCell ref="CI13:CP13"/>
    <mergeCell ref="CQ13:CX13"/>
    <mergeCell ref="CI14:CP14"/>
    <mergeCell ref="CQ14:CX14"/>
    <mergeCell ref="BR14:BY14"/>
    <mergeCell ref="BZ14:CG14"/>
    <mergeCell ref="BW15:BY15"/>
    <mergeCell ref="CA15:CC15"/>
    <mergeCell ref="AJ24:AQ24"/>
    <mergeCell ref="AR24:AY24"/>
    <mergeCell ref="BA16:BH16"/>
    <mergeCell ref="BI16:BP16"/>
    <mergeCell ref="BA20:BH20"/>
    <mergeCell ref="BI20:BP20"/>
    <mergeCell ref="BA24:BH24"/>
    <mergeCell ref="BI24:BP24"/>
    <mergeCell ref="BR16:BY16"/>
    <mergeCell ref="AJ16:AQ16"/>
    <mergeCell ref="AR16:AY16"/>
    <mergeCell ref="AJ20:AQ20"/>
    <mergeCell ref="AR20:AY20"/>
    <mergeCell ref="BZ16:CG16"/>
    <mergeCell ref="BR20:BY20"/>
    <mergeCell ref="BZ20:CG20"/>
    <mergeCell ref="BR24:BY24"/>
    <mergeCell ref="BZ24:CG24"/>
    <mergeCell ref="CI16:CP16"/>
    <mergeCell ref="CQ16:CX16"/>
    <mergeCell ref="CI20:CP20"/>
    <mergeCell ref="CQ20:CX20"/>
    <mergeCell ref="CI24:CP24"/>
    <mergeCell ref="CQ24:CX24"/>
  </mergeCells>
  <pageMargins left="0.78740157480314965" right="0.39370078740157483" top="0.59055118110236227" bottom="0.39370078740157483" header="0.51181102362204722" footer="0.51181102362204722"/>
  <pageSetup paperSize="9" orientation="portrait" horizontalDpi="24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K33"/>
  <sheetViews>
    <sheetView topLeftCell="AW1" workbookViewId="0">
      <selection activeCell="BH31" sqref="BH31"/>
    </sheetView>
  </sheetViews>
  <sheetFormatPr defaultColWidth="9.140625" defaultRowHeight="12.75" x14ac:dyDescent="0.2"/>
  <cols>
    <col min="1" max="1" width="2.42578125" style="1" customWidth="1"/>
    <col min="2" max="2" width="4.7109375" style="1" customWidth="1"/>
    <col min="3" max="3" width="25.7109375" style="1" bestFit="1" customWidth="1"/>
    <col min="4" max="4" width="8.7109375" style="1" customWidth="1"/>
    <col min="5" max="7" width="8.7109375" style="2" customWidth="1"/>
    <col min="8" max="8" width="2.42578125" style="2" customWidth="1"/>
    <col min="9" max="9" width="4.7109375" style="1" customWidth="1"/>
    <col min="10" max="10" width="25.7109375" style="1" bestFit="1" customWidth="1"/>
    <col min="11" max="11" width="8.7109375" style="1" customWidth="1"/>
    <col min="12" max="14" width="8.7109375" style="2" customWidth="1"/>
    <col min="15" max="15" width="2.42578125" style="1" customWidth="1"/>
    <col min="16" max="16" width="4.7109375" style="1" customWidth="1"/>
    <col min="17" max="17" width="25.7109375" style="1" bestFit="1" customWidth="1"/>
    <col min="18" max="18" width="8.7109375" style="1" customWidth="1"/>
    <col min="19" max="21" width="8.7109375" style="2" customWidth="1"/>
    <col min="22" max="22" width="3" style="1" customWidth="1"/>
    <col min="23" max="23" width="4.7109375" style="1" customWidth="1"/>
    <col min="24" max="24" width="25.7109375" style="1" customWidth="1"/>
    <col min="25" max="28" width="8.7109375" style="1" customWidth="1"/>
    <col min="29" max="29" width="3" style="1" customWidth="1"/>
    <col min="30" max="30" width="4.7109375" style="1" customWidth="1"/>
    <col min="31" max="31" width="25.7109375" style="1" customWidth="1"/>
    <col min="32" max="35" width="8.7109375" style="1" customWidth="1"/>
    <col min="36" max="36" width="3" style="1" customWidth="1"/>
    <col min="37" max="37" width="4.7109375" style="1" customWidth="1"/>
    <col min="38" max="38" width="25.7109375" style="1" customWidth="1"/>
    <col min="39" max="42" width="8.7109375" style="1" customWidth="1"/>
    <col min="43" max="43" width="3" style="1" customWidth="1"/>
    <col min="44" max="44" width="4.7109375" style="1" customWidth="1"/>
    <col min="45" max="45" width="25.7109375" style="1" customWidth="1"/>
    <col min="46" max="49" width="8.7109375" style="1" customWidth="1"/>
    <col min="50" max="50" width="3" style="1" customWidth="1"/>
    <col min="51" max="51" width="4.7109375" style="1" customWidth="1"/>
    <col min="52" max="52" width="25.7109375" style="1" customWidth="1"/>
    <col min="53" max="56" width="8.7109375" style="1" customWidth="1"/>
    <col min="57" max="57" width="3" style="1" customWidth="1"/>
    <col min="58" max="58" width="4.7109375" style="1" customWidth="1"/>
    <col min="59" max="59" width="25.7109375" style="1" customWidth="1"/>
    <col min="60" max="63" width="8.7109375" style="1" customWidth="1"/>
    <col min="64" max="16384" width="9.140625" style="1"/>
  </cols>
  <sheetData>
    <row r="2" spans="2:63" ht="15.75" x14ac:dyDescent="0.25">
      <c r="B2" s="4" t="s">
        <v>41</v>
      </c>
      <c r="C2" s="5"/>
      <c r="I2" s="4"/>
      <c r="J2" s="5"/>
      <c r="P2" s="4"/>
      <c r="Q2" s="5"/>
    </row>
    <row r="3" spans="2:63" ht="15.75" x14ac:dyDescent="0.25">
      <c r="B3" s="6" t="s">
        <v>40</v>
      </c>
      <c r="C3" s="5"/>
      <c r="I3" s="6"/>
      <c r="J3" s="5"/>
      <c r="P3" s="6"/>
      <c r="Q3" s="5"/>
    </row>
    <row r="4" spans="2:63" ht="12.75" customHeight="1" x14ac:dyDescent="0.25">
      <c r="B4" s="7" t="s">
        <v>39</v>
      </c>
      <c r="C4" s="5"/>
      <c r="D4" s="5"/>
      <c r="I4" s="7"/>
      <c r="J4" s="5"/>
      <c r="K4" s="5"/>
      <c r="P4" s="7"/>
      <c r="Q4" s="5"/>
      <c r="R4" s="5"/>
    </row>
    <row r="5" spans="2:63" ht="12.75" customHeight="1" x14ac:dyDescent="0.25">
      <c r="C5" s="5"/>
      <c r="D5" s="5"/>
      <c r="J5" s="5"/>
      <c r="K5" s="5"/>
      <c r="Q5" s="5"/>
      <c r="R5" s="5"/>
    </row>
    <row r="6" spans="2:63" ht="18" x14ac:dyDescent="0.25">
      <c r="B6" s="8" t="s">
        <v>38</v>
      </c>
      <c r="C6" s="9"/>
      <c r="D6" s="9"/>
      <c r="I6" s="8"/>
      <c r="J6" s="9"/>
      <c r="K6" s="9"/>
      <c r="P6" s="8"/>
      <c r="Q6" s="9"/>
      <c r="R6" s="9"/>
    </row>
    <row r="7" spans="2:63" ht="12.75" customHeight="1" x14ac:dyDescent="0.2">
      <c r="C7" s="9"/>
      <c r="D7" s="9"/>
      <c r="J7" s="9"/>
      <c r="K7" s="9"/>
      <c r="Q7" s="9"/>
      <c r="R7" s="9"/>
    </row>
    <row r="8" spans="2:63" ht="18" x14ac:dyDescent="0.25">
      <c r="B8" s="8" t="s">
        <v>37</v>
      </c>
      <c r="C8" s="8"/>
      <c r="D8" s="10"/>
      <c r="I8" s="8"/>
      <c r="J8" s="8"/>
      <c r="K8" s="10"/>
      <c r="P8" s="8"/>
      <c r="Q8" s="8"/>
      <c r="R8" s="10"/>
    </row>
    <row r="9" spans="2:63" ht="18" x14ac:dyDescent="0.25">
      <c r="B9" s="8"/>
      <c r="C9" s="8"/>
      <c r="D9" s="2"/>
      <c r="I9" s="8"/>
      <c r="J9" s="8"/>
      <c r="K9" s="2"/>
      <c r="P9" s="8"/>
      <c r="Q9" s="8"/>
      <c r="R9" s="2"/>
    </row>
    <row r="10" spans="2:63" x14ac:dyDescent="0.2">
      <c r="B10" s="43"/>
      <c r="C10" s="43"/>
      <c r="D10" s="2"/>
      <c r="I10" s="43"/>
      <c r="J10" s="43"/>
      <c r="K10" s="2"/>
      <c r="P10" s="43"/>
      <c r="Q10" s="43"/>
      <c r="R10" s="2"/>
    </row>
    <row r="11" spans="2:63" ht="16.5" thickBot="1" x14ac:dyDescent="0.3">
      <c r="B11" s="11" t="s">
        <v>48</v>
      </c>
      <c r="C11" s="12"/>
      <c r="D11" s="13"/>
      <c r="E11" s="13"/>
      <c r="F11" s="13"/>
      <c r="H11" s="6"/>
      <c r="I11" s="11"/>
      <c r="J11" s="12"/>
      <c r="K11" s="13"/>
      <c r="L11" s="13"/>
      <c r="M11" s="13"/>
      <c r="P11" s="11"/>
      <c r="Q11" s="12"/>
      <c r="R11" s="13"/>
      <c r="S11" s="13"/>
      <c r="T11" s="13"/>
    </row>
    <row r="12" spans="2:63" ht="18.75" customHeight="1" thickBot="1" x14ac:dyDescent="0.25">
      <c r="B12" s="162" t="s">
        <v>47</v>
      </c>
      <c r="C12" s="163"/>
      <c r="D12" s="163"/>
      <c r="E12" s="163"/>
      <c r="F12" s="163"/>
      <c r="G12" s="164"/>
      <c r="H12" s="14"/>
      <c r="I12" s="162" t="s">
        <v>72</v>
      </c>
      <c r="J12" s="163"/>
      <c r="K12" s="163"/>
      <c r="L12" s="163"/>
      <c r="M12" s="163"/>
      <c r="N12" s="164"/>
      <c r="P12" s="162" t="s">
        <v>83</v>
      </c>
      <c r="Q12" s="163"/>
      <c r="R12" s="163"/>
      <c r="S12" s="163"/>
      <c r="T12" s="163"/>
      <c r="U12" s="164"/>
      <c r="W12" s="162" t="s">
        <v>85</v>
      </c>
      <c r="X12" s="163"/>
      <c r="Y12" s="163"/>
      <c r="Z12" s="163"/>
      <c r="AA12" s="163"/>
      <c r="AB12" s="164"/>
      <c r="AD12" s="162" t="s">
        <v>88</v>
      </c>
      <c r="AE12" s="163"/>
      <c r="AF12" s="163"/>
      <c r="AG12" s="163"/>
      <c r="AH12" s="163"/>
      <c r="AI12" s="164"/>
      <c r="AK12" s="162" t="s">
        <v>89</v>
      </c>
      <c r="AL12" s="163"/>
      <c r="AM12" s="163"/>
      <c r="AN12" s="163"/>
      <c r="AO12" s="163"/>
      <c r="AP12" s="164"/>
      <c r="AR12" s="162" t="s">
        <v>112</v>
      </c>
      <c r="AS12" s="163"/>
      <c r="AT12" s="163"/>
      <c r="AU12" s="163"/>
      <c r="AV12" s="163"/>
      <c r="AW12" s="164"/>
      <c r="AY12" s="162" t="s">
        <v>113</v>
      </c>
      <c r="AZ12" s="163"/>
      <c r="BA12" s="163"/>
      <c r="BB12" s="163"/>
      <c r="BC12" s="163"/>
      <c r="BD12" s="164"/>
      <c r="BF12" s="162" t="s">
        <v>115</v>
      </c>
      <c r="BG12" s="163"/>
      <c r="BH12" s="163"/>
      <c r="BI12" s="163"/>
      <c r="BJ12" s="163"/>
      <c r="BK12" s="164"/>
    </row>
    <row r="13" spans="2:63" ht="18.75" customHeight="1" x14ac:dyDescent="0.2">
      <c r="B13" s="15"/>
      <c r="C13" s="16"/>
      <c r="D13" s="165" t="s">
        <v>74</v>
      </c>
      <c r="E13" s="166"/>
      <c r="F13" s="165" t="s">
        <v>73</v>
      </c>
      <c r="G13" s="166"/>
      <c r="H13" s="17"/>
      <c r="I13" s="15"/>
      <c r="J13" s="16"/>
      <c r="K13" s="165" t="s">
        <v>74</v>
      </c>
      <c r="L13" s="166"/>
      <c r="M13" s="165" t="s">
        <v>73</v>
      </c>
      <c r="N13" s="166"/>
      <c r="P13" s="15"/>
      <c r="Q13" s="16"/>
      <c r="R13" s="165" t="s">
        <v>74</v>
      </c>
      <c r="S13" s="166"/>
      <c r="T13" s="165" t="s">
        <v>73</v>
      </c>
      <c r="U13" s="166"/>
      <c r="W13" s="15"/>
      <c r="X13" s="16"/>
      <c r="Y13" s="165" t="s">
        <v>74</v>
      </c>
      <c r="Z13" s="166"/>
      <c r="AA13" s="165" t="s">
        <v>73</v>
      </c>
      <c r="AB13" s="166"/>
      <c r="AD13" s="15"/>
      <c r="AE13" s="16"/>
      <c r="AF13" s="165" t="s">
        <v>74</v>
      </c>
      <c r="AG13" s="166"/>
      <c r="AH13" s="165" t="s">
        <v>73</v>
      </c>
      <c r="AI13" s="166"/>
      <c r="AK13" s="15"/>
      <c r="AL13" s="16"/>
      <c r="AM13" s="165" t="s">
        <v>74</v>
      </c>
      <c r="AN13" s="166"/>
      <c r="AO13" s="165" t="s">
        <v>73</v>
      </c>
      <c r="AP13" s="166"/>
      <c r="AR13" s="15"/>
      <c r="AS13" s="16"/>
      <c r="AT13" s="165" t="s">
        <v>74</v>
      </c>
      <c r="AU13" s="166"/>
      <c r="AV13" s="165" t="s">
        <v>73</v>
      </c>
      <c r="AW13" s="166"/>
      <c r="AY13" s="15"/>
      <c r="AZ13" s="16"/>
      <c r="BA13" s="165" t="s">
        <v>74</v>
      </c>
      <c r="BB13" s="166"/>
      <c r="BC13" s="165" t="s">
        <v>73</v>
      </c>
      <c r="BD13" s="166"/>
      <c r="BF13" s="15"/>
      <c r="BG13" s="16"/>
      <c r="BH13" s="165" t="s">
        <v>74</v>
      </c>
      <c r="BI13" s="166"/>
      <c r="BJ13" s="165" t="s">
        <v>73</v>
      </c>
      <c r="BK13" s="166"/>
    </row>
    <row r="14" spans="2:63" ht="18.75" customHeight="1" x14ac:dyDescent="0.2">
      <c r="B14" s="158" t="s">
        <v>46</v>
      </c>
      <c r="C14" s="159"/>
      <c r="D14" s="160" t="s">
        <v>32</v>
      </c>
      <c r="E14" s="161"/>
      <c r="F14" s="160" t="s">
        <v>31</v>
      </c>
      <c r="G14" s="161"/>
      <c r="H14" s="18"/>
      <c r="I14" s="158" t="s">
        <v>46</v>
      </c>
      <c r="J14" s="159"/>
      <c r="K14" s="160" t="s">
        <v>32</v>
      </c>
      <c r="L14" s="161"/>
      <c r="M14" s="160" t="s">
        <v>31</v>
      </c>
      <c r="N14" s="161"/>
      <c r="P14" s="158" t="s">
        <v>46</v>
      </c>
      <c r="Q14" s="159"/>
      <c r="R14" s="160" t="s">
        <v>32</v>
      </c>
      <c r="S14" s="161"/>
      <c r="T14" s="160" t="s">
        <v>31</v>
      </c>
      <c r="U14" s="161"/>
      <c r="W14" s="158" t="s">
        <v>46</v>
      </c>
      <c r="X14" s="159"/>
      <c r="Y14" s="160" t="s">
        <v>32</v>
      </c>
      <c r="Z14" s="161"/>
      <c r="AA14" s="160" t="s">
        <v>31</v>
      </c>
      <c r="AB14" s="161"/>
      <c r="AD14" s="158" t="s">
        <v>46</v>
      </c>
      <c r="AE14" s="159"/>
      <c r="AF14" s="160" t="s">
        <v>32</v>
      </c>
      <c r="AG14" s="161"/>
      <c r="AH14" s="160" t="s">
        <v>31</v>
      </c>
      <c r="AI14" s="161"/>
      <c r="AK14" s="158" t="s">
        <v>46</v>
      </c>
      <c r="AL14" s="159"/>
      <c r="AM14" s="160" t="s">
        <v>32</v>
      </c>
      <c r="AN14" s="161"/>
      <c r="AO14" s="160" t="s">
        <v>31</v>
      </c>
      <c r="AP14" s="161"/>
      <c r="AR14" s="158" t="s">
        <v>46</v>
      </c>
      <c r="AS14" s="159"/>
      <c r="AT14" s="160" t="s">
        <v>32</v>
      </c>
      <c r="AU14" s="161"/>
      <c r="AV14" s="160" t="s">
        <v>31</v>
      </c>
      <c r="AW14" s="161"/>
      <c r="AY14" s="158" t="s">
        <v>46</v>
      </c>
      <c r="AZ14" s="159"/>
      <c r="BA14" s="160" t="s">
        <v>32</v>
      </c>
      <c r="BB14" s="161"/>
      <c r="BC14" s="160" t="s">
        <v>31</v>
      </c>
      <c r="BD14" s="161"/>
      <c r="BF14" s="158" t="s">
        <v>46</v>
      </c>
      <c r="BG14" s="159"/>
      <c r="BH14" s="160" t="s">
        <v>32</v>
      </c>
      <c r="BI14" s="161"/>
      <c r="BJ14" s="160" t="s">
        <v>31</v>
      </c>
      <c r="BK14" s="161"/>
    </row>
    <row r="15" spans="2:63" ht="18.75" customHeight="1" x14ac:dyDescent="0.2">
      <c r="B15" s="19" t="s">
        <v>29</v>
      </c>
      <c r="C15" s="20" t="s">
        <v>44</v>
      </c>
      <c r="D15" s="67" t="s">
        <v>43</v>
      </c>
      <c r="E15" s="68" t="s">
        <v>42</v>
      </c>
      <c r="F15" s="67" t="s">
        <v>43</v>
      </c>
      <c r="G15" s="79" t="s">
        <v>42</v>
      </c>
      <c r="H15" s="17"/>
      <c r="I15" s="19" t="s">
        <v>29</v>
      </c>
      <c r="J15" s="20" t="s">
        <v>44</v>
      </c>
      <c r="K15" s="108" t="s">
        <v>43</v>
      </c>
      <c r="L15" s="68" t="s">
        <v>42</v>
      </c>
      <c r="M15" s="108" t="s">
        <v>43</v>
      </c>
      <c r="N15" s="79" t="s">
        <v>42</v>
      </c>
      <c r="P15" s="19" t="s">
        <v>29</v>
      </c>
      <c r="Q15" s="20" t="s">
        <v>44</v>
      </c>
      <c r="R15" s="111" t="s">
        <v>43</v>
      </c>
      <c r="S15" s="68" t="s">
        <v>42</v>
      </c>
      <c r="T15" s="111" t="s">
        <v>43</v>
      </c>
      <c r="U15" s="79" t="s">
        <v>42</v>
      </c>
      <c r="W15" s="19" t="s">
        <v>29</v>
      </c>
      <c r="X15" s="20" t="s">
        <v>44</v>
      </c>
      <c r="Y15" s="111" t="s">
        <v>43</v>
      </c>
      <c r="Z15" s="68" t="s">
        <v>42</v>
      </c>
      <c r="AA15" s="111" t="s">
        <v>43</v>
      </c>
      <c r="AB15" s="79" t="s">
        <v>42</v>
      </c>
      <c r="AD15" s="19" t="s">
        <v>29</v>
      </c>
      <c r="AE15" s="20" t="s">
        <v>44</v>
      </c>
      <c r="AF15" s="111" t="s">
        <v>43</v>
      </c>
      <c r="AG15" s="68" t="s">
        <v>42</v>
      </c>
      <c r="AH15" s="111" t="s">
        <v>43</v>
      </c>
      <c r="AI15" s="79" t="s">
        <v>42</v>
      </c>
      <c r="AK15" s="19" t="s">
        <v>29</v>
      </c>
      <c r="AL15" s="20" t="s">
        <v>44</v>
      </c>
      <c r="AM15" s="111" t="s">
        <v>43</v>
      </c>
      <c r="AN15" s="68" t="s">
        <v>42</v>
      </c>
      <c r="AO15" s="111" t="s">
        <v>43</v>
      </c>
      <c r="AP15" s="79" t="s">
        <v>42</v>
      </c>
      <c r="AR15" s="19" t="s">
        <v>29</v>
      </c>
      <c r="AS15" s="20" t="s">
        <v>44</v>
      </c>
      <c r="AT15" s="123" t="s">
        <v>43</v>
      </c>
      <c r="AU15" s="68" t="s">
        <v>42</v>
      </c>
      <c r="AV15" s="121" t="s">
        <v>43</v>
      </c>
      <c r="AW15" s="79" t="s">
        <v>42</v>
      </c>
      <c r="AY15" s="19" t="s">
        <v>29</v>
      </c>
      <c r="AZ15" s="20" t="s">
        <v>44</v>
      </c>
      <c r="BA15" s="121" t="s">
        <v>43</v>
      </c>
      <c r="BB15" s="68" t="s">
        <v>42</v>
      </c>
      <c r="BC15" s="121" t="s">
        <v>43</v>
      </c>
      <c r="BD15" s="79" t="s">
        <v>42</v>
      </c>
      <c r="BF15" s="19" t="s">
        <v>29</v>
      </c>
      <c r="BG15" s="20" t="s">
        <v>44</v>
      </c>
      <c r="BH15" s="136" t="s">
        <v>43</v>
      </c>
      <c r="BI15" s="68" t="s">
        <v>42</v>
      </c>
      <c r="BJ15" s="136" t="s">
        <v>43</v>
      </c>
      <c r="BK15" s="79" t="s">
        <v>42</v>
      </c>
    </row>
    <row r="16" spans="2:63" ht="14.25" customHeight="1" x14ac:dyDescent="0.2">
      <c r="B16" s="25">
        <v>101</v>
      </c>
      <c r="C16" s="21" t="s">
        <v>67</v>
      </c>
      <c r="D16" s="69">
        <v>1674</v>
      </c>
      <c r="E16" s="70">
        <v>1724</v>
      </c>
      <c r="F16" s="71">
        <v>10.46</v>
      </c>
      <c r="G16" s="80">
        <v>10.78</v>
      </c>
      <c r="H16" s="22"/>
      <c r="I16" s="25">
        <v>101</v>
      </c>
      <c r="J16" s="21" t="s">
        <v>67</v>
      </c>
      <c r="K16" s="69">
        <f>ROUND(D16+20,0)</f>
        <v>1694</v>
      </c>
      <c r="L16" s="70">
        <f>ROUND(K16*(1+0.03),0)</f>
        <v>1745</v>
      </c>
      <c r="M16" s="71">
        <f>ROUND(K16/160,2)</f>
        <v>10.59</v>
      </c>
      <c r="N16" s="80">
        <f>ROUND(M16*(1+0.03),2)</f>
        <v>10.91</v>
      </c>
      <c r="P16" s="25">
        <v>101</v>
      </c>
      <c r="Q16" s="21" t="s">
        <v>67</v>
      </c>
      <c r="R16" s="69">
        <f>ROUND(K16*(1+0.004),0)</f>
        <v>1701</v>
      </c>
      <c r="S16" s="70">
        <f>ROUND(R16*(1+0.03),0)</f>
        <v>1752</v>
      </c>
      <c r="T16" s="71">
        <f>ROUND(R16/160,2)</f>
        <v>10.63</v>
      </c>
      <c r="U16" s="80">
        <f>ROUND(T16*(1+0.03),2)</f>
        <v>10.95</v>
      </c>
      <c r="W16" s="25">
        <v>101</v>
      </c>
      <c r="X16" s="21" t="s">
        <v>67</v>
      </c>
      <c r="Y16" s="69">
        <f>ROUND(R16+19.34,0)</f>
        <v>1720</v>
      </c>
      <c r="Z16" s="70">
        <f>ROUND(S16+19.34,0)</f>
        <v>1771</v>
      </c>
      <c r="AA16" s="71">
        <f>ROUND(Y16/160,2)</f>
        <v>10.75</v>
      </c>
      <c r="AB16" s="80">
        <f>ROUND(Z16/160,2)</f>
        <v>11.07</v>
      </c>
      <c r="AD16" s="25">
        <v>101</v>
      </c>
      <c r="AE16" s="21" t="s">
        <v>67</v>
      </c>
      <c r="AF16" s="69">
        <f>ROUND(Y16*(1+$AF$30),0)</f>
        <v>1739</v>
      </c>
      <c r="AG16" s="70">
        <f>ROUND(Z16*(1+$AF$30),0)</f>
        <v>1790</v>
      </c>
      <c r="AH16" s="71">
        <f>ROUND(AF16/160,2)</f>
        <v>10.87</v>
      </c>
      <c r="AI16" s="80">
        <f>ROUND(AG16/160,2)</f>
        <v>11.19</v>
      </c>
      <c r="AK16" s="25">
        <v>101</v>
      </c>
      <c r="AL16" s="21" t="s">
        <v>67</v>
      </c>
      <c r="AM16" s="69">
        <f>ROUND(AF16*(1+$AM$30),0)</f>
        <v>1755</v>
      </c>
      <c r="AN16" s="70">
        <f>ROUND(AG16*(1+$AM$30),0)</f>
        <v>1806</v>
      </c>
      <c r="AO16" s="71">
        <f>ROUND(AM16/160,2)</f>
        <v>10.97</v>
      </c>
      <c r="AP16" s="80">
        <f>ROUND(AN16/160,2)</f>
        <v>11.29</v>
      </c>
      <c r="AR16" s="25">
        <v>101</v>
      </c>
      <c r="AS16" s="21" t="s">
        <v>67</v>
      </c>
      <c r="AT16" s="69">
        <f>ROUND(AM16*(1+$AT$30),0)</f>
        <v>1769</v>
      </c>
      <c r="AU16" s="70">
        <f>ROUND(AN16*(1+$AT$30),0)</f>
        <v>1820</v>
      </c>
      <c r="AV16" s="71">
        <f>ROUND(AT16/160,2)</f>
        <v>11.06</v>
      </c>
      <c r="AW16" s="80">
        <f>ROUND(AU16/160,2)</f>
        <v>11.38</v>
      </c>
      <c r="AY16" s="25">
        <v>101</v>
      </c>
      <c r="AZ16" s="21" t="s">
        <v>67</v>
      </c>
      <c r="BA16" s="69">
        <f>ROUND(AT16*(1+$BA$30),0)</f>
        <v>1787</v>
      </c>
      <c r="BB16" s="70">
        <f>ROUND(AU16*(1+$BA$30),0)</f>
        <v>1838</v>
      </c>
      <c r="BC16" s="71">
        <f>ROUND(BA16/160,2)</f>
        <v>11.17</v>
      </c>
      <c r="BD16" s="80">
        <f>ROUND(BB16/160,2)</f>
        <v>11.49</v>
      </c>
      <c r="BF16" s="25">
        <v>101</v>
      </c>
      <c r="BG16" s="21" t="s">
        <v>67</v>
      </c>
      <c r="BH16" s="69">
        <f>ROUND(BA16*(1+$BH$30),0)</f>
        <v>1798</v>
      </c>
      <c r="BI16" s="70">
        <f t="shared" ref="BI16:BI20" si="0">ROUND(BB16*(1+$BH$30),0)</f>
        <v>1849</v>
      </c>
      <c r="BJ16" s="71">
        <f>ROUND(BH16/160,2)</f>
        <v>11.24</v>
      </c>
      <c r="BK16" s="80">
        <f t="shared" ref="BK16:BK20" si="1">ROUND(BI16/160,2)</f>
        <v>11.56</v>
      </c>
    </row>
    <row r="17" spans="2:63" ht="14.25" customHeight="1" x14ac:dyDescent="0.2">
      <c r="B17" s="25">
        <v>102</v>
      </c>
      <c r="C17" s="21" t="s">
        <v>68</v>
      </c>
      <c r="D17" s="72">
        <v>1748</v>
      </c>
      <c r="E17" s="73">
        <v>1800</v>
      </c>
      <c r="F17" s="74">
        <v>10.93</v>
      </c>
      <c r="G17" s="81">
        <v>11.25</v>
      </c>
      <c r="H17" s="22"/>
      <c r="I17" s="25">
        <v>102</v>
      </c>
      <c r="J17" s="21" t="s">
        <v>68</v>
      </c>
      <c r="K17" s="72">
        <f t="shared" ref="K17:K20" si="2">ROUND(D17+20,0)</f>
        <v>1768</v>
      </c>
      <c r="L17" s="73">
        <f>ROUND(K17*(1+0.03),0)</f>
        <v>1821</v>
      </c>
      <c r="M17" s="74">
        <f t="shared" ref="M17:M20" si="3">ROUND(K17/160,2)</f>
        <v>11.05</v>
      </c>
      <c r="N17" s="81">
        <f>ROUND(M17*(1+0.03),2)</f>
        <v>11.38</v>
      </c>
      <c r="P17" s="25">
        <v>102</v>
      </c>
      <c r="Q17" s="21" t="s">
        <v>68</v>
      </c>
      <c r="R17" s="72">
        <f>ROUND(K17*(1+0.004),0)</f>
        <v>1775</v>
      </c>
      <c r="S17" s="73">
        <f>ROUND(R17*(1+0.03),0)</f>
        <v>1828</v>
      </c>
      <c r="T17" s="74">
        <f t="shared" ref="T17:T20" si="4">ROUND(R17/160,2)</f>
        <v>11.09</v>
      </c>
      <c r="U17" s="81">
        <f>ROUND(T17*(1+0.03),2)</f>
        <v>11.42</v>
      </c>
      <c r="W17" s="25">
        <v>102</v>
      </c>
      <c r="X17" s="21" t="s">
        <v>68</v>
      </c>
      <c r="Y17" s="72">
        <f t="shared" ref="Y17:Y20" si="5">ROUND(R17+19.34,0)</f>
        <v>1794</v>
      </c>
      <c r="Z17" s="73">
        <f t="shared" ref="Z17:Z20" si="6">ROUND(S17+19.34,0)</f>
        <v>1847</v>
      </c>
      <c r="AA17" s="74">
        <f t="shared" ref="AA17:AB20" si="7">ROUND(Y17/160,2)</f>
        <v>11.21</v>
      </c>
      <c r="AB17" s="81">
        <f t="shared" si="7"/>
        <v>11.54</v>
      </c>
      <c r="AD17" s="25">
        <v>102</v>
      </c>
      <c r="AE17" s="21" t="s">
        <v>68</v>
      </c>
      <c r="AF17" s="72">
        <f t="shared" ref="AF17:AG20" si="8">ROUND(Y17*(1+$AF$30),0)</f>
        <v>1814</v>
      </c>
      <c r="AG17" s="73">
        <f t="shared" si="8"/>
        <v>1867</v>
      </c>
      <c r="AH17" s="74">
        <f t="shared" ref="AH17:AH20" si="9">ROUND(AF17/160,2)</f>
        <v>11.34</v>
      </c>
      <c r="AI17" s="81">
        <f t="shared" ref="AI17:AI20" si="10">ROUND(AG17/160,2)</f>
        <v>11.67</v>
      </c>
      <c r="AK17" s="25">
        <v>102</v>
      </c>
      <c r="AL17" s="21" t="s">
        <v>68</v>
      </c>
      <c r="AM17" s="72">
        <f t="shared" ref="AM17:AN20" si="11">ROUND(AF17*(1+$AM$30),0)</f>
        <v>1830</v>
      </c>
      <c r="AN17" s="73">
        <f t="shared" si="11"/>
        <v>1884</v>
      </c>
      <c r="AO17" s="74">
        <f t="shared" ref="AO17:AO20" si="12">ROUND(AM17/160,2)</f>
        <v>11.44</v>
      </c>
      <c r="AP17" s="81">
        <f t="shared" ref="AP17:AP20" si="13">ROUND(AN17/160,2)</f>
        <v>11.78</v>
      </c>
      <c r="AR17" s="25">
        <v>102</v>
      </c>
      <c r="AS17" s="21" t="s">
        <v>68</v>
      </c>
      <c r="AT17" s="72">
        <f t="shared" ref="AT17:AU20" si="14">ROUND(AM17*(1+$AT$30),0)</f>
        <v>1845</v>
      </c>
      <c r="AU17" s="73">
        <f t="shared" si="14"/>
        <v>1899</v>
      </c>
      <c r="AV17" s="74">
        <f t="shared" ref="AV17:AV20" si="15">ROUND(AT17/160,2)</f>
        <v>11.53</v>
      </c>
      <c r="AW17" s="81">
        <f t="shared" ref="AW17:AW20" si="16">ROUND(AU17/160,2)</f>
        <v>11.87</v>
      </c>
      <c r="AY17" s="25">
        <v>102</v>
      </c>
      <c r="AZ17" s="21" t="s">
        <v>68</v>
      </c>
      <c r="BA17" s="72">
        <f t="shared" ref="BA17:BB20" si="17">ROUND(AT17*(1+$BA$30),0)</f>
        <v>1863</v>
      </c>
      <c r="BB17" s="73">
        <f t="shared" si="17"/>
        <v>1918</v>
      </c>
      <c r="BC17" s="74">
        <f t="shared" ref="BC17:BC20" si="18">ROUND(BA17/160,2)</f>
        <v>11.64</v>
      </c>
      <c r="BD17" s="81">
        <f t="shared" ref="BD17:BD20" si="19">ROUND(BB17/160,2)</f>
        <v>11.99</v>
      </c>
      <c r="BF17" s="25">
        <v>102</v>
      </c>
      <c r="BG17" s="21" t="s">
        <v>68</v>
      </c>
      <c r="BH17" s="72">
        <f t="shared" ref="BH17:BH20" si="20">ROUND(BA17*(1+$BH$30),0)</f>
        <v>1874</v>
      </c>
      <c r="BI17" s="73">
        <f t="shared" si="0"/>
        <v>1930</v>
      </c>
      <c r="BJ17" s="74">
        <f t="shared" ref="BJ17:BJ20" si="21">ROUND(BH17/160,2)</f>
        <v>11.71</v>
      </c>
      <c r="BK17" s="81">
        <f t="shared" si="1"/>
        <v>12.06</v>
      </c>
    </row>
    <row r="18" spans="2:63" ht="14.25" customHeight="1" x14ac:dyDescent="0.2">
      <c r="B18" s="25">
        <v>103</v>
      </c>
      <c r="C18" s="21" t="s">
        <v>69</v>
      </c>
      <c r="D18" s="72">
        <v>1825</v>
      </c>
      <c r="E18" s="73">
        <v>1880</v>
      </c>
      <c r="F18" s="74">
        <v>11.41</v>
      </c>
      <c r="G18" s="81">
        <v>11.75</v>
      </c>
      <c r="H18" s="22"/>
      <c r="I18" s="25">
        <v>103</v>
      </c>
      <c r="J18" s="21" t="s">
        <v>69</v>
      </c>
      <c r="K18" s="72">
        <f t="shared" si="2"/>
        <v>1845</v>
      </c>
      <c r="L18" s="73">
        <f>ROUND(K18*(1+0.03),0)</f>
        <v>1900</v>
      </c>
      <c r="M18" s="74">
        <f t="shared" si="3"/>
        <v>11.53</v>
      </c>
      <c r="N18" s="81">
        <f>ROUND(M18*(1+0.03),2)</f>
        <v>11.88</v>
      </c>
      <c r="P18" s="25">
        <v>103</v>
      </c>
      <c r="Q18" s="21" t="s">
        <v>69</v>
      </c>
      <c r="R18" s="72">
        <f>ROUND(K18*(1+0.004),0)</f>
        <v>1852</v>
      </c>
      <c r="S18" s="73">
        <f>ROUND(R18*(1+0.03),0)</f>
        <v>1908</v>
      </c>
      <c r="T18" s="74">
        <f t="shared" si="4"/>
        <v>11.58</v>
      </c>
      <c r="U18" s="81">
        <f>ROUND(T18*(1+0.03),2)</f>
        <v>11.93</v>
      </c>
      <c r="W18" s="25">
        <v>103</v>
      </c>
      <c r="X18" s="21" t="s">
        <v>69</v>
      </c>
      <c r="Y18" s="72">
        <f t="shared" si="5"/>
        <v>1871</v>
      </c>
      <c r="Z18" s="73">
        <f t="shared" si="6"/>
        <v>1927</v>
      </c>
      <c r="AA18" s="74">
        <f t="shared" si="7"/>
        <v>11.69</v>
      </c>
      <c r="AB18" s="81">
        <f t="shared" si="7"/>
        <v>12.04</v>
      </c>
      <c r="AD18" s="25">
        <v>103</v>
      </c>
      <c r="AE18" s="21" t="s">
        <v>69</v>
      </c>
      <c r="AF18" s="72">
        <f t="shared" si="8"/>
        <v>1892</v>
      </c>
      <c r="AG18" s="73">
        <f t="shared" si="8"/>
        <v>1948</v>
      </c>
      <c r="AH18" s="74">
        <f t="shared" si="9"/>
        <v>11.83</v>
      </c>
      <c r="AI18" s="81">
        <f t="shared" si="10"/>
        <v>12.18</v>
      </c>
      <c r="AK18" s="25">
        <v>103</v>
      </c>
      <c r="AL18" s="21" t="s">
        <v>69</v>
      </c>
      <c r="AM18" s="72">
        <f t="shared" si="11"/>
        <v>1909</v>
      </c>
      <c r="AN18" s="73">
        <f t="shared" si="11"/>
        <v>1966</v>
      </c>
      <c r="AO18" s="74">
        <f t="shared" si="12"/>
        <v>11.93</v>
      </c>
      <c r="AP18" s="81">
        <f t="shared" si="13"/>
        <v>12.29</v>
      </c>
      <c r="AR18" s="25">
        <v>103</v>
      </c>
      <c r="AS18" s="21" t="s">
        <v>69</v>
      </c>
      <c r="AT18" s="72">
        <f t="shared" si="14"/>
        <v>1924</v>
      </c>
      <c r="AU18" s="73">
        <f t="shared" si="14"/>
        <v>1982</v>
      </c>
      <c r="AV18" s="74">
        <f t="shared" si="15"/>
        <v>12.03</v>
      </c>
      <c r="AW18" s="81">
        <f t="shared" si="16"/>
        <v>12.39</v>
      </c>
      <c r="AY18" s="25">
        <v>103</v>
      </c>
      <c r="AZ18" s="21" t="s">
        <v>69</v>
      </c>
      <c r="BA18" s="72">
        <f t="shared" si="17"/>
        <v>1943</v>
      </c>
      <c r="BB18" s="73">
        <f t="shared" si="17"/>
        <v>2002</v>
      </c>
      <c r="BC18" s="74">
        <f t="shared" si="18"/>
        <v>12.14</v>
      </c>
      <c r="BD18" s="81">
        <f t="shared" si="19"/>
        <v>12.51</v>
      </c>
      <c r="BF18" s="25">
        <v>103</v>
      </c>
      <c r="BG18" s="21" t="s">
        <v>69</v>
      </c>
      <c r="BH18" s="72">
        <f t="shared" si="20"/>
        <v>1955</v>
      </c>
      <c r="BI18" s="73">
        <f t="shared" si="0"/>
        <v>2014</v>
      </c>
      <c r="BJ18" s="74">
        <f t="shared" si="21"/>
        <v>12.22</v>
      </c>
      <c r="BK18" s="81">
        <f t="shared" si="1"/>
        <v>12.59</v>
      </c>
    </row>
    <row r="19" spans="2:63" ht="14.25" customHeight="1" x14ac:dyDescent="0.2">
      <c r="B19" s="25">
        <v>104</v>
      </c>
      <c r="C19" s="23" t="s">
        <v>70</v>
      </c>
      <c r="D19" s="72">
        <v>1905</v>
      </c>
      <c r="E19" s="73">
        <v>1962</v>
      </c>
      <c r="F19" s="74">
        <v>11.91</v>
      </c>
      <c r="G19" s="81">
        <v>12.26</v>
      </c>
      <c r="H19" s="22"/>
      <c r="I19" s="25">
        <v>104</v>
      </c>
      <c r="J19" s="23" t="s">
        <v>70</v>
      </c>
      <c r="K19" s="72">
        <f t="shared" si="2"/>
        <v>1925</v>
      </c>
      <c r="L19" s="73">
        <f>ROUND(K19*(1+0.03),0)</f>
        <v>1983</v>
      </c>
      <c r="M19" s="74">
        <f t="shared" si="3"/>
        <v>12.03</v>
      </c>
      <c r="N19" s="81">
        <f>ROUND(M19*(1+0.03),2)</f>
        <v>12.39</v>
      </c>
      <c r="P19" s="25">
        <v>104</v>
      </c>
      <c r="Q19" s="23" t="s">
        <v>70</v>
      </c>
      <c r="R19" s="72">
        <f>ROUND(K19*(1+0.004),0)</f>
        <v>1933</v>
      </c>
      <c r="S19" s="73">
        <f>ROUND(R19*(1+0.03),0)</f>
        <v>1991</v>
      </c>
      <c r="T19" s="74">
        <f t="shared" si="4"/>
        <v>12.08</v>
      </c>
      <c r="U19" s="81">
        <f>ROUND(T19*(1+0.03),2)</f>
        <v>12.44</v>
      </c>
      <c r="W19" s="25">
        <v>104</v>
      </c>
      <c r="X19" s="23" t="s">
        <v>70</v>
      </c>
      <c r="Y19" s="72">
        <f t="shared" si="5"/>
        <v>1952</v>
      </c>
      <c r="Z19" s="73">
        <f t="shared" si="6"/>
        <v>2010</v>
      </c>
      <c r="AA19" s="74">
        <f t="shared" si="7"/>
        <v>12.2</v>
      </c>
      <c r="AB19" s="81">
        <f t="shared" si="7"/>
        <v>12.56</v>
      </c>
      <c r="AD19" s="25">
        <v>104</v>
      </c>
      <c r="AE19" s="23" t="s">
        <v>70</v>
      </c>
      <c r="AF19" s="72">
        <f t="shared" si="8"/>
        <v>1973</v>
      </c>
      <c r="AG19" s="73">
        <f t="shared" si="8"/>
        <v>2032</v>
      </c>
      <c r="AH19" s="74">
        <f t="shared" si="9"/>
        <v>12.33</v>
      </c>
      <c r="AI19" s="81">
        <f t="shared" si="10"/>
        <v>12.7</v>
      </c>
      <c r="AK19" s="25">
        <v>104</v>
      </c>
      <c r="AL19" s="23" t="s">
        <v>70</v>
      </c>
      <c r="AM19" s="72">
        <f t="shared" si="11"/>
        <v>1991</v>
      </c>
      <c r="AN19" s="73">
        <f t="shared" si="11"/>
        <v>2050</v>
      </c>
      <c r="AO19" s="74">
        <f t="shared" si="12"/>
        <v>12.44</v>
      </c>
      <c r="AP19" s="81">
        <f t="shared" si="13"/>
        <v>12.81</v>
      </c>
      <c r="AR19" s="25">
        <v>104</v>
      </c>
      <c r="AS19" s="23" t="s">
        <v>70</v>
      </c>
      <c r="AT19" s="72">
        <f t="shared" si="14"/>
        <v>2007</v>
      </c>
      <c r="AU19" s="73">
        <f t="shared" si="14"/>
        <v>2066</v>
      </c>
      <c r="AV19" s="74">
        <f t="shared" si="15"/>
        <v>12.54</v>
      </c>
      <c r="AW19" s="81">
        <f t="shared" si="16"/>
        <v>12.91</v>
      </c>
      <c r="AY19" s="25">
        <v>104</v>
      </c>
      <c r="AZ19" s="23" t="s">
        <v>70</v>
      </c>
      <c r="BA19" s="72">
        <f t="shared" si="17"/>
        <v>2027</v>
      </c>
      <c r="BB19" s="73">
        <f t="shared" si="17"/>
        <v>2087</v>
      </c>
      <c r="BC19" s="74">
        <f t="shared" si="18"/>
        <v>12.67</v>
      </c>
      <c r="BD19" s="81">
        <f t="shared" si="19"/>
        <v>13.04</v>
      </c>
      <c r="BF19" s="25">
        <v>104</v>
      </c>
      <c r="BG19" s="23" t="s">
        <v>70</v>
      </c>
      <c r="BH19" s="72">
        <f t="shared" si="20"/>
        <v>2039</v>
      </c>
      <c r="BI19" s="73">
        <f>ROUND(BB19*(1+$BH$30),0)</f>
        <v>2100</v>
      </c>
      <c r="BJ19" s="74">
        <f t="shared" si="21"/>
        <v>12.74</v>
      </c>
      <c r="BK19" s="81">
        <f t="shared" si="1"/>
        <v>13.13</v>
      </c>
    </row>
    <row r="20" spans="2:63" ht="14.25" customHeight="1" x14ac:dyDescent="0.2">
      <c r="B20" s="26">
        <v>105</v>
      </c>
      <c r="C20" s="16" t="s">
        <v>71</v>
      </c>
      <c r="D20" s="75">
        <v>1992</v>
      </c>
      <c r="E20" s="76">
        <v>2052</v>
      </c>
      <c r="F20" s="77">
        <v>12.45</v>
      </c>
      <c r="G20" s="82">
        <v>12.83</v>
      </c>
      <c r="H20" s="22"/>
      <c r="I20" s="26">
        <v>105</v>
      </c>
      <c r="J20" s="16" t="s">
        <v>71</v>
      </c>
      <c r="K20" s="75">
        <f t="shared" si="2"/>
        <v>2012</v>
      </c>
      <c r="L20" s="76">
        <f>ROUND(K20*(1+0.03),0)</f>
        <v>2072</v>
      </c>
      <c r="M20" s="77">
        <f t="shared" si="3"/>
        <v>12.58</v>
      </c>
      <c r="N20" s="82">
        <f>ROUND(M20*(1+0.03),2)</f>
        <v>12.96</v>
      </c>
      <c r="P20" s="26">
        <v>105</v>
      </c>
      <c r="Q20" s="16" t="s">
        <v>71</v>
      </c>
      <c r="R20" s="75">
        <f>ROUND(K20*(1+0.004),0)</f>
        <v>2020</v>
      </c>
      <c r="S20" s="76">
        <f>ROUND(R20*(1+0.03),0)</f>
        <v>2081</v>
      </c>
      <c r="T20" s="77">
        <f t="shared" si="4"/>
        <v>12.63</v>
      </c>
      <c r="U20" s="82">
        <f>ROUND(T20*(1+0.03),2)</f>
        <v>13.01</v>
      </c>
      <c r="W20" s="26">
        <v>105</v>
      </c>
      <c r="X20" s="16" t="s">
        <v>71</v>
      </c>
      <c r="Y20" s="75">
        <f t="shared" si="5"/>
        <v>2039</v>
      </c>
      <c r="Z20" s="76">
        <f t="shared" si="6"/>
        <v>2100</v>
      </c>
      <c r="AA20" s="77">
        <f t="shared" si="7"/>
        <v>12.74</v>
      </c>
      <c r="AB20" s="82">
        <f t="shared" si="7"/>
        <v>13.13</v>
      </c>
      <c r="AD20" s="26">
        <v>105</v>
      </c>
      <c r="AE20" s="16" t="s">
        <v>71</v>
      </c>
      <c r="AF20" s="75">
        <f t="shared" si="8"/>
        <v>2061</v>
      </c>
      <c r="AG20" s="76">
        <f t="shared" si="8"/>
        <v>2123</v>
      </c>
      <c r="AH20" s="77">
        <f t="shared" si="9"/>
        <v>12.88</v>
      </c>
      <c r="AI20" s="82">
        <f t="shared" si="10"/>
        <v>13.27</v>
      </c>
      <c r="AK20" s="26">
        <v>105</v>
      </c>
      <c r="AL20" s="16" t="s">
        <v>71</v>
      </c>
      <c r="AM20" s="75">
        <f t="shared" si="11"/>
        <v>2080</v>
      </c>
      <c r="AN20" s="76">
        <f t="shared" si="11"/>
        <v>2142</v>
      </c>
      <c r="AO20" s="77">
        <f t="shared" si="12"/>
        <v>13</v>
      </c>
      <c r="AP20" s="82">
        <f t="shared" si="13"/>
        <v>13.39</v>
      </c>
      <c r="AR20" s="26">
        <v>105</v>
      </c>
      <c r="AS20" s="16" t="s">
        <v>71</v>
      </c>
      <c r="AT20" s="75">
        <f t="shared" si="14"/>
        <v>2097</v>
      </c>
      <c r="AU20" s="76">
        <f t="shared" si="14"/>
        <v>2159</v>
      </c>
      <c r="AV20" s="77">
        <f t="shared" si="15"/>
        <v>13.11</v>
      </c>
      <c r="AW20" s="82">
        <f t="shared" si="16"/>
        <v>13.49</v>
      </c>
      <c r="AY20" s="26">
        <v>105</v>
      </c>
      <c r="AZ20" s="16" t="s">
        <v>71</v>
      </c>
      <c r="BA20" s="75">
        <f t="shared" si="17"/>
        <v>2118</v>
      </c>
      <c r="BB20" s="76">
        <f t="shared" si="17"/>
        <v>2181</v>
      </c>
      <c r="BC20" s="77">
        <f t="shared" si="18"/>
        <v>13.24</v>
      </c>
      <c r="BD20" s="82">
        <f t="shared" si="19"/>
        <v>13.63</v>
      </c>
      <c r="BF20" s="26">
        <v>105</v>
      </c>
      <c r="BG20" s="16" t="s">
        <v>71</v>
      </c>
      <c r="BH20" s="75">
        <f t="shared" si="20"/>
        <v>2131</v>
      </c>
      <c r="BI20" s="76">
        <f t="shared" si="0"/>
        <v>2194</v>
      </c>
      <c r="BJ20" s="77">
        <f t="shared" si="21"/>
        <v>13.32</v>
      </c>
      <c r="BK20" s="82">
        <f t="shared" si="1"/>
        <v>13.71</v>
      </c>
    </row>
    <row r="21" spans="2:63" ht="18.75" customHeight="1" x14ac:dyDescent="0.2">
      <c r="B21" s="158" t="s">
        <v>45</v>
      </c>
      <c r="C21" s="159"/>
      <c r="D21" s="160" t="s">
        <v>32</v>
      </c>
      <c r="E21" s="161"/>
      <c r="F21" s="160" t="s">
        <v>31</v>
      </c>
      <c r="G21" s="161"/>
      <c r="H21" s="18"/>
      <c r="I21" s="158" t="s">
        <v>45</v>
      </c>
      <c r="J21" s="159"/>
      <c r="K21" s="160" t="s">
        <v>32</v>
      </c>
      <c r="L21" s="161"/>
      <c r="M21" s="160" t="s">
        <v>31</v>
      </c>
      <c r="N21" s="161"/>
      <c r="P21" s="158" t="s">
        <v>45</v>
      </c>
      <c r="Q21" s="159"/>
      <c r="R21" s="160" t="s">
        <v>32</v>
      </c>
      <c r="S21" s="161"/>
      <c r="T21" s="160" t="s">
        <v>31</v>
      </c>
      <c r="U21" s="161"/>
      <c r="W21" s="158" t="s">
        <v>45</v>
      </c>
      <c r="X21" s="159"/>
      <c r="Y21" s="160" t="s">
        <v>32</v>
      </c>
      <c r="Z21" s="161"/>
      <c r="AA21" s="160" t="s">
        <v>31</v>
      </c>
      <c r="AB21" s="161"/>
      <c r="AD21" s="158" t="s">
        <v>45</v>
      </c>
      <c r="AE21" s="159"/>
      <c r="AF21" s="160" t="s">
        <v>32</v>
      </c>
      <c r="AG21" s="161"/>
      <c r="AH21" s="160" t="s">
        <v>31</v>
      </c>
      <c r="AI21" s="161"/>
      <c r="AK21" s="158" t="s">
        <v>45</v>
      </c>
      <c r="AL21" s="159"/>
      <c r="AM21" s="160" t="s">
        <v>32</v>
      </c>
      <c r="AN21" s="161"/>
      <c r="AO21" s="160" t="s">
        <v>31</v>
      </c>
      <c r="AP21" s="161"/>
      <c r="AR21" s="158" t="s">
        <v>45</v>
      </c>
      <c r="AS21" s="159"/>
      <c r="AT21" s="167" t="s">
        <v>32</v>
      </c>
      <c r="AU21" s="161"/>
      <c r="AV21" s="160" t="s">
        <v>31</v>
      </c>
      <c r="AW21" s="161"/>
      <c r="AY21" s="158" t="s">
        <v>45</v>
      </c>
      <c r="AZ21" s="159"/>
      <c r="BA21" s="160" t="s">
        <v>32</v>
      </c>
      <c r="BB21" s="161"/>
      <c r="BC21" s="160" t="s">
        <v>31</v>
      </c>
      <c r="BD21" s="161"/>
      <c r="BF21" s="158" t="s">
        <v>45</v>
      </c>
      <c r="BG21" s="159"/>
      <c r="BH21" s="160" t="s">
        <v>32</v>
      </c>
      <c r="BI21" s="161"/>
      <c r="BJ21" s="160" t="s">
        <v>31</v>
      </c>
      <c r="BK21" s="161"/>
    </row>
    <row r="22" spans="2:63" ht="18.75" customHeight="1" x14ac:dyDescent="0.2">
      <c r="B22" s="19" t="s">
        <v>29</v>
      </c>
      <c r="C22" s="20" t="s">
        <v>44</v>
      </c>
      <c r="D22" s="67" t="s">
        <v>43</v>
      </c>
      <c r="E22" s="68" t="s">
        <v>42</v>
      </c>
      <c r="F22" s="67" t="s">
        <v>43</v>
      </c>
      <c r="G22" s="79" t="s">
        <v>42</v>
      </c>
      <c r="H22" s="17"/>
      <c r="I22" s="19" t="s">
        <v>29</v>
      </c>
      <c r="J22" s="20" t="s">
        <v>44</v>
      </c>
      <c r="K22" s="108" t="s">
        <v>43</v>
      </c>
      <c r="L22" s="68" t="s">
        <v>42</v>
      </c>
      <c r="M22" s="108" t="s">
        <v>43</v>
      </c>
      <c r="N22" s="79" t="s">
        <v>42</v>
      </c>
      <c r="P22" s="19" t="s">
        <v>29</v>
      </c>
      <c r="Q22" s="20" t="s">
        <v>44</v>
      </c>
      <c r="R22" s="111" t="s">
        <v>43</v>
      </c>
      <c r="S22" s="68" t="s">
        <v>42</v>
      </c>
      <c r="T22" s="111" t="s">
        <v>43</v>
      </c>
      <c r="U22" s="79" t="s">
        <v>42</v>
      </c>
      <c r="W22" s="19" t="s">
        <v>29</v>
      </c>
      <c r="X22" s="20" t="s">
        <v>44</v>
      </c>
      <c r="Y22" s="111" t="s">
        <v>43</v>
      </c>
      <c r="Z22" s="68" t="s">
        <v>42</v>
      </c>
      <c r="AA22" s="111" t="s">
        <v>43</v>
      </c>
      <c r="AB22" s="79" t="s">
        <v>42</v>
      </c>
      <c r="AD22" s="19" t="s">
        <v>29</v>
      </c>
      <c r="AE22" s="20" t="s">
        <v>44</v>
      </c>
      <c r="AF22" s="111" t="s">
        <v>43</v>
      </c>
      <c r="AG22" s="68" t="s">
        <v>42</v>
      </c>
      <c r="AH22" s="111" t="s">
        <v>43</v>
      </c>
      <c r="AI22" s="79" t="s">
        <v>42</v>
      </c>
      <c r="AK22" s="19" t="s">
        <v>29</v>
      </c>
      <c r="AL22" s="20" t="s">
        <v>44</v>
      </c>
      <c r="AM22" s="111" t="s">
        <v>43</v>
      </c>
      <c r="AN22" s="68" t="s">
        <v>42</v>
      </c>
      <c r="AO22" s="111" t="s">
        <v>43</v>
      </c>
      <c r="AP22" s="79" t="s">
        <v>42</v>
      </c>
      <c r="AR22" s="19" t="s">
        <v>29</v>
      </c>
      <c r="AS22" s="20" t="s">
        <v>44</v>
      </c>
      <c r="AT22" s="121" t="s">
        <v>43</v>
      </c>
      <c r="AU22" s="68" t="s">
        <v>42</v>
      </c>
      <c r="AV22" s="121" t="s">
        <v>43</v>
      </c>
      <c r="AW22" s="79" t="s">
        <v>42</v>
      </c>
      <c r="AY22" s="19" t="s">
        <v>29</v>
      </c>
      <c r="AZ22" s="20" t="s">
        <v>44</v>
      </c>
      <c r="BA22" s="121" t="s">
        <v>43</v>
      </c>
      <c r="BB22" s="68" t="s">
        <v>42</v>
      </c>
      <c r="BC22" s="121" t="s">
        <v>43</v>
      </c>
      <c r="BD22" s="79" t="s">
        <v>42</v>
      </c>
      <c r="BF22" s="19" t="s">
        <v>29</v>
      </c>
      <c r="BG22" s="20" t="s">
        <v>44</v>
      </c>
      <c r="BH22" s="136" t="s">
        <v>43</v>
      </c>
      <c r="BI22" s="68" t="s">
        <v>42</v>
      </c>
      <c r="BJ22" s="136" t="s">
        <v>43</v>
      </c>
      <c r="BK22" s="79" t="s">
        <v>42</v>
      </c>
    </row>
    <row r="23" spans="2:63" ht="14.25" customHeight="1" x14ac:dyDescent="0.2">
      <c r="B23" s="25">
        <v>201</v>
      </c>
      <c r="C23" s="21" t="s">
        <v>67</v>
      </c>
      <c r="D23" s="69">
        <v>1756</v>
      </c>
      <c r="E23" s="70">
        <v>1809</v>
      </c>
      <c r="F23" s="71">
        <v>10.98</v>
      </c>
      <c r="G23" s="80">
        <v>11.31</v>
      </c>
      <c r="H23" s="22"/>
      <c r="I23" s="25">
        <v>201</v>
      </c>
      <c r="J23" s="21" t="s">
        <v>67</v>
      </c>
      <c r="K23" s="69">
        <f>ROUND(D23+20,0)</f>
        <v>1776</v>
      </c>
      <c r="L23" s="70">
        <f>ROUND(K23*(1+0.03),0)</f>
        <v>1829</v>
      </c>
      <c r="M23" s="71">
        <f>ROUND(K23/160,2)</f>
        <v>11.1</v>
      </c>
      <c r="N23" s="80">
        <f>ROUND(M23*(1+0.03),2)</f>
        <v>11.43</v>
      </c>
      <c r="P23" s="25">
        <v>201</v>
      </c>
      <c r="Q23" s="21" t="s">
        <v>67</v>
      </c>
      <c r="R23" s="69">
        <f>ROUND(K23*(1+0.004),0)</f>
        <v>1783</v>
      </c>
      <c r="S23" s="70">
        <f>ROUND(R23*(1+0.03),0)</f>
        <v>1836</v>
      </c>
      <c r="T23" s="71">
        <f>ROUND(R23/160,2)</f>
        <v>11.14</v>
      </c>
      <c r="U23" s="80">
        <f>ROUND(T23*(1+0.03),2)</f>
        <v>11.47</v>
      </c>
      <c r="W23" s="25">
        <v>201</v>
      </c>
      <c r="X23" s="21" t="s">
        <v>67</v>
      </c>
      <c r="Y23" s="69">
        <f t="shared" ref="Y23:Z27" si="22">ROUND(R23+19.34,0)</f>
        <v>1802</v>
      </c>
      <c r="Z23" s="70">
        <f t="shared" si="22"/>
        <v>1855</v>
      </c>
      <c r="AA23" s="71">
        <f>ROUND(Y23/160,2)</f>
        <v>11.26</v>
      </c>
      <c r="AB23" s="80">
        <f>ROUND(Z23/160,2)</f>
        <v>11.59</v>
      </c>
      <c r="AD23" s="25">
        <v>201</v>
      </c>
      <c r="AE23" s="21" t="s">
        <v>67</v>
      </c>
      <c r="AF23" s="69">
        <f>ROUND(Y23*(1+$AF$30),0)</f>
        <v>1822</v>
      </c>
      <c r="AG23" s="70">
        <f>ROUND(Z23*(1+$AF$30),0)</f>
        <v>1875</v>
      </c>
      <c r="AH23" s="71">
        <f>ROUND(AF23/160,2)</f>
        <v>11.39</v>
      </c>
      <c r="AI23" s="80">
        <f>ROUND(AG23/160,2)</f>
        <v>11.72</v>
      </c>
      <c r="AK23" s="25">
        <v>201</v>
      </c>
      <c r="AL23" s="21" t="s">
        <v>67</v>
      </c>
      <c r="AM23" s="69">
        <f>ROUND(AF23*(1+$AM$30),0)</f>
        <v>1838</v>
      </c>
      <c r="AN23" s="70">
        <f>ROUND(AG23*(1+$AM$30),0)</f>
        <v>1892</v>
      </c>
      <c r="AO23" s="71">
        <f>ROUND(AM23/160,2)</f>
        <v>11.49</v>
      </c>
      <c r="AP23" s="80">
        <f>ROUND(AN23/160,2)</f>
        <v>11.83</v>
      </c>
      <c r="AR23" s="25">
        <v>201</v>
      </c>
      <c r="AS23" s="21" t="s">
        <v>67</v>
      </c>
      <c r="AT23" s="69">
        <f>ROUND(AM23*(1+$AT$30),0)</f>
        <v>1853</v>
      </c>
      <c r="AU23" s="70">
        <f>ROUND(AN23*(1+$AT$30),0)</f>
        <v>1907</v>
      </c>
      <c r="AV23" s="71">
        <f>ROUND(AT23/160,2)</f>
        <v>11.58</v>
      </c>
      <c r="AW23" s="80">
        <f>ROUND(AU23/160,2)</f>
        <v>11.92</v>
      </c>
      <c r="AY23" s="25">
        <v>201</v>
      </c>
      <c r="AZ23" s="21" t="s">
        <v>67</v>
      </c>
      <c r="BA23" s="69">
        <f>ROUND(AT23*(1+$BA$30),0)</f>
        <v>1872</v>
      </c>
      <c r="BB23" s="70">
        <f>ROUND(AU23*(1+$BA$30),0)</f>
        <v>1926</v>
      </c>
      <c r="BC23" s="71">
        <f>ROUND(BA23/160,2)</f>
        <v>11.7</v>
      </c>
      <c r="BD23" s="80">
        <f>ROUND(BB23/160,2)</f>
        <v>12.04</v>
      </c>
      <c r="BF23" s="25">
        <v>201</v>
      </c>
      <c r="BG23" s="21" t="s">
        <v>67</v>
      </c>
      <c r="BH23" s="69">
        <f t="shared" ref="BH23:BH27" si="23">ROUND(BA23*(1+$BH$30),0)</f>
        <v>1883</v>
      </c>
      <c r="BI23" s="70">
        <f t="shared" ref="BI23:BI27" si="24">ROUND(BB23*(1+$BH$30),0)</f>
        <v>1938</v>
      </c>
      <c r="BJ23" s="71">
        <f t="shared" ref="BJ23:BJ27" si="25">ROUND(BH23/160,2)</f>
        <v>11.77</v>
      </c>
      <c r="BK23" s="80">
        <f t="shared" ref="BK23:BK27" si="26">ROUND(BI23/160,2)</f>
        <v>12.11</v>
      </c>
    </row>
    <row r="24" spans="2:63" ht="14.25" customHeight="1" x14ac:dyDescent="0.2">
      <c r="B24" s="25">
        <v>202</v>
      </c>
      <c r="C24" s="21" t="s">
        <v>68</v>
      </c>
      <c r="D24" s="72">
        <v>1831</v>
      </c>
      <c r="E24" s="73">
        <v>1886</v>
      </c>
      <c r="F24" s="74">
        <v>11.44</v>
      </c>
      <c r="G24" s="81">
        <v>11.79</v>
      </c>
      <c r="H24" s="22"/>
      <c r="I24" s="25">
        <v>202</v>
      </c>
      <c r="J24" s="21" t="s">
        <v>68</v>
      </c>
      <c r="K24" s="72">
        <f t="shared" ref="K24:K27" si="27">ROUND(D24+20,0)</f>
        <v>1851</v>
      </c>
      <c r="L24" s="73">
        <f>ROUND(K24*(1+0.03),0)</f>
        <v>1907</v>
      </c>
      <c r="M24" s="74">
        <f t="shared" ref="M24:M27" si="28">ROUND(K24/160,2)</f>
        <v>11.57</v>
      </c>
      <c r="N24" s="81">
        <f>ROUND(M24*(1+0.03),2)</f>
        <v>11.92</v>
      </c>
      <c r="P24" s="25">
        <v>202</v>
      </c>
      <c r="Q24" s="21" t="s">
        <v>68</v>
      </c>
      <c r="R24" s="72">
        <f>ROUND(K24*(1+0.004),0)</f>
        <v>1858</v>
      </c>
      <c r="S24" s="73">
        <f>ROUND(R24*(1+0.03),0)</f>
        <v>1914</v>
      </c>
      <c r="T24" s="74">
        <f t="shared" ref="T24:T27" si="29">ROUND(R24/160,2)</f>
        <v>11.61</v>
      </c>
      <c r="U24" s="81">
        <f>ROUND(T24*(1+0.03),2)</f>
        <v>11.96</v>
      </c>
      <c r="W24" s="25">
        <v>202</v>
      </c>
      <c r="X24" s="21" t="s">
        <v>68</v>
      </c>
      <c r="Y24" s="72">
        <f t="shared" si="22"/>
        <v>1877</v>
      </c>
      <c r="Z24" s="73">
        <f t="shared" si="22"/>
        <v>1933</v>
      </c>
      <c r="AA24" s="74">
        <f t="shared" ref="AA24:AB27" si="30">ROUND(Y24/160,2)</f>
        <v>11.73</v>
      </c>
      <c r="AB24" s="81">
        <f t="shared" si="30"/>
        <v>12.08</v>
      </c>
      <c r="AD24" s="25">
        <v>202</v>
      </c>
      <c r="AE24" s="21" t="s">
        <v>68</v>
      </c>
      <c r="AF24" s="72">
        <f t="shared" ref="AF24:AG27" si="31">ROUND(Y24*(1+$AF$30),0)</f>
        <v>1898</v>
      </c>
      <c r="AG24" s="73">
        <f t="shared" si="31"/>
        <v>1954</v>
      </c>
      <c r="AH24" s="74">
        <f t="shared" ref="AH24:AH27" si="32">ROUND(AF24/160,2)</f>
        <v>11.86</v>
      </c>
      <c r="AI24" s="81">
        <f t="shared" ref="AI24:AI27" si="33">ROUND(AG24/160,2)</f>
        <v>12.21</v>
      </c>
      <c r="AK24" s="25">
        <v>202</v>
      </c>
      <c r="AL24" s="21" t="s">
        <v>68</v>
      </c>
      <c r="AM24" s="72">
        <f t="shared" ref="AM24:AM27" si="34">ROUND(AF24*(1+$AM$30),0)</f>
        <v>1915</v>
      </c>
      <c r="AN24" s="73">
        <f t="shared" ref="AN24:AN27" si="35">ROUND(AG24*(1+$AM$30),0)</f>
        <v>1972</v>
      </c>
      <c r="AO24" s="74">
        <f t="shared" ref="AO24:AO27" si="36">ROUND(AM24/160,2)</f>
        <v>11.97</v>
      </c>
      <c r="AP24" s="81">
        <f t="shared" ref="AP24:AP27" si="37">ROUND(AN24/160,2)</f>
        <v>12.33</v>
      </c>
      <c r="AR24" s="25">
        <v>202</v>
      </c>
      <c r="AS24" s="21" t="s">
        <v>68</v>
      </c>
      <c r="AT24" s="72">
        <f t="shared" ref="AT24:AU27" si="38">ROUND(AM24*(1+$AT$30),0)</f>
        <v>1930</v>
      </c>
      <c r="AU24" s="73">
        <f t="shared" si="38"/>
        <v>1988</v>
      </c>
      <c r="AV24" s="74">
        <f t="shared" ref="AV24:AV27" si="39">ROUND(AT24/160,2)</f>
        <v>12.06</v>
      </c>
      <c r="AW24" s="81">
        <f t="shared" ref="AW24:AW27" si="40">ROUND(AU24/160,2)</f>
        <v>12.43</v>
      </c>
      <c r="AY24" s="25">
        <v>202</v>
      </c>
      <c r="AZ24" s="21" t="s">
        <v>68</v>
      </c>
      <c r="BA24" s="72">
        <f t="shared" ref="BA24:BB27" si="41">ROUND(AT24*(1+$BA$30),0)</f>
        <v>1949</v>
      </c>
      <c r="BB24" s="73">
        <f t="shared" si="41"/>
        <v>2008</v>
      </c>
      <c r="BC24" s="74">
        <f t="shared" ref="BC24:BC27" si="42">ROUND(BA24/160,2)</f>
        <v>12.18</v>
      </c>
      <c r="BD24" s="81">
        <f t="shared" ref="BD24:BD27" si="43">ROUND(BB24/160,2)</f>
        <v>12.55</v>
      </c>
      <c r="BF24" s="25">
        <v>202</v>
      </c>
      <c r="BG24" s="21" t="s">
        <v>68</v>
      </c>
      <c r="BH24" s="72">
        <f t="shared" si="23"/>
        <v>1961</v>
      </c>
      <c r="BI24" s="73">
        <f t="shared" si="24"/>
        <v>2020</v>
      </c>
      <c r="BJ24" s="74">
        <f t="shared" si="25"/>
        <v>12.26</v>
      </c>
      <c r="BK24" s="81">
        <f t="shared" si="26"/>
        <v>12.63</v>
      </c>
    </row>
    <row r="25" spans="2:63" ht="14.25" customHeight="1" x14ac:dyDescent="0.2">
      <c r="B25" s="25">
        <v>203</v>
      </c>
      <c r="C25" s="21" t="s">
        <v>69</v>
      </c>
      <c r="D25" s="72">
        <v>1913</v>
      </c>
      <c r="E25" s="73">
        <v>1970</v>
      </c>
      <c r="F25" s="74">
        <v>11.96</v>
      </c>
      <c r="G25" s="81">
        <v>12.31</v>
      </c>
      <c r="H25" s="22"/>
      <c r="I25" s="25">
        <v>203</v>
      </c>
      <c r="J25" s="21" t="s">
        <v>69</v>
      </c>
      <c r="K25" s="72">
        <f t="shared" si="27"/>
        <v>1933</v>
      </c>
      <c r="L25" s="73">
        <f>ROUND(K25*(1+0.03),0)</f>
        <v>1991</v>
      </c>
      <c r="M25" s="74">
        <f t="shared" si="28"/>
        <v>12.08</v>
      </c>
      <c r="N25" s="81">
        <f>ROUND(M25*(1+0.03),2)</f>
        <v>12.44</v>
      </c>
      <c r="P25" s="25">
        <v>203</v>
      </c>
      <c r="Q25" s="21" t="s">
        <v>69</v>
      </c>
      <c r="R25" s="72">
        <f>ROUND(K25*(1+0.004),0)</f>
        <v>1941</v>
      </c>
      <c r="S25" s="73">
        <f>ROUND(R25*(1+0.03),0)</f>
        <v>1999</v>
      </c>
      <c r="T25" s="74">
        <f t="shared" si="29"/>
        <v>12.13</v>
      </c>
      <c r="U25" s="81">
        <f>ROUND(T25*(1+0.03),2)</f>
        <v>12.49</v>
      </c>
      <c r="W25" s="25">
        <v>203</v>
      </c>
      <c r="X25" s="21" t="s">
        <v>69</v>
      </c>
      <c r="Y25" s="72">
        <f t="shared" si="22"/>
        <v>1960</v>
      </c>
      <c r="Z25" s="73">
        <f t="shared" si="22"/>
        <v>2018</v>
      </c>
      <c r="AA25" s="74">
        <f t="shared" si="30"/>
        <v>12.25</v>
      </c>
      <c r="AB25" s="81">
        <f t="shared" si="30"/>
        <v>12.61</v>
      </c>
      <c r="AD25" s="25">
        <v>203</v>
      </c>
      <c r="AE25" s="21" t="s">
        <v>69</v>
      </c>
      <c r="AF25" s="72">
        <f t="shared" si="31"/>
        <v>1982</v>
      </c>
      <c r="AG25" s="73">
        <f t="shared" si="31"/>
        <v>2040</v>
      </c>
      <c r="AH25" s="74">
        <f t="shared" si="32"/>
        <v>12.39</v>
      </c>
      <c r="AI25" s="81">
        <f t="shared" si="33"/>
        <v>12.75</v>
      </c>
      <c r="AK25" s="25">
        <v>203</v>
      </c>
      <c r="AL25" s="21" t="s">
        <v>69</v>
      </c>
      <c r="AM25" s="72">
        <f t="shared" si="34"/>
        <v>2000</v>
      </c>
      <c r="AN25" s="73">
        <f t="shared" si="35"/>
        <v>2058</v>
      </c>
      <c r="AO25" s="74">
        <f t="shared" si="36"/>
        <v>12.5</v>
      </c>
      <c r="AP25" s="81">
        <f t="shared" si="37"/>
        <v>12.86</v>
      </c>
      <c r="AR25" s="25">
        <v>203</v>
      </c>
      <c r="AS25" s="21" t="s">
        <v>69</v>
      </c>
      <c r="AT25" s="72">
        <f t="shared" si="38"/>
        <v>2016</v>
      </c>
      <c r="AU25" s="73">
        <f t="shared" si="38"/>
        <v>2074</v>
      </c>
      <c r="AV25" s="74">
        <f t="shared" si="39"/>
        <v>12.6</v>
      </c>
      <c r="AW25" s="81">
        <f t="shared" si="40"/>
        <v>12.96</v>
      </c>
      <c r="AY25" s="25">
        <v>203</v>
      </c>
      <c r="AZ25" s="21" t="s">
        <v>69</v>
      </c>
      <c r="BA25" s="72">
        <f t="shared" si="41"/>
        <v>2036</v>
      </c>
      <c r="BB25" s="73">
        <f t="shared" si="41"/>
        <v>2095</v>
      </c>
      <c r="BC25" s="74">
        <f t="shared" si="42"/>
        <v>12.73</v>
      </c>
      <c r="BD25" s="81">
        <f t="shared" si="43"/>
        <v>13.09</v>
      </c>
      <c r="BF25" s="25">
        <v>203</v>
      </c>
      <c r="BG25" s="21" t="s">
        <v>69</v>
      </c>
      <c r="BH25" s="72">
        <f>ROUND(BA25*(1+$BH$30),0)</f>
        <v>2048</v>
      </c>
      <c r="BI25" s="73">
        <f>ROUND(BB25*(1+$BH$30),0)</f>
        <v>2108</v>
      </c>
      <c r="BJ25" s="74">
        <f t="shared" si="25"/>
        <v>12.8</v>
      </c>
      <c r="BK25" s="81">
        <f t="shared" si="26"/>
        <v>13.18</v>
      </c>
    </row>
    <row r="26" spans="2:63" ht="14.25" customHeight="1" x14ac:dyDescent="0.2">
      <c r="B26" s="25">
        <v>204</v>
      </c>
      <c r="C26" s="23" t="s">
        <v>70</v>
      </c>
      <c r="D26" s="72">
        <v>1998</v>
      </c>
      <c r="E26" s="73">
        <v>2058</v>
      </c>
      <c r="F26" s="74">
        <v>12.49</v>
      </c>
      <c r="G26" s="81">
        <v>12.86</v>
      </c>
      <c r="H26" s="22"/>
      <c r="I26" s="25">
        <v>204</v>
      </c>
      <c r="J26" s="23" t="s">
        <v>70</v>
      </c>
      <c r="K26" s="72">
        <f t="shared" si="27"/>
        <v>2018</v>
      </c>
      <c r="L26" s="73">
        <f>ROUND(K26*(1+0.03),0)</f>
        <v>2079</v>
      </c>
      <c r="M26" s="74">
        <f t="shared" si="28"/>
        <v>12.61</v>
      </c>
      <c r="N26" s="81">
        <f>ROUND(M26*(1+0.03),2)</f>
        <v>12.99</v>
      </c>
      <c r="P26" s="25">
        <v>204</v>
      </c>
      <c r="Q26" s="23" t="s">
        <v>70</v>
      </c>
      <c r="R26" s="72">
        <f>ROUND(K26*(1+0.004),0)</f>
        <v>2026</v>
      </c>
      <c r="S26" s="73">
        <f>ROUND(R26*(1+0.03),0)</f>
        <v>2087</v>
      </c>
      <c r="T26" s="74">
        <f t="shared" si="29"/>
        <v>12.66</v>
      </c>
      <c r="U26" s="81">
        <f>ROUND(T26*(1+0.03),2)</f>
        <v>13.04</v>
      </c>
      <c r="W26" s="25">
        <v>204</v>
      </c>
      <c r="X26" s="23" t="s">
        <v>70</v>
      </c>
      <c r="Y26" s="72">
        <f t="shared" si="22"/>
        <v>2045</v>
      </c>
      <c r="Z26" s="73">
        <f t="shared" si="22"/>
        <v>2106</v>
      </c>
      <c r="AA26" s="74">
        <f t="shared" si="30"/>
        <v>12.78</v>
      </c>
      <c r="AB26" s="81">
        <f t="shared" si="30"/>
        <v>13.16</v>
      </c>
      <c r="AD26" s="25">
        <v>204</v>
      </c>
      <c r="AE26" s="23" t="s">
        <v>70</v>
      </c>
      <c r="AF26" s="72">
        <f t="shared" si="31"/>
        <v>2067</v>
      </c>
      <c r="AG26" s="73">
        <f t="shared" si="31"/>
        <v>2129</v>
      </c>
      <c r="AH26" s="74">
        <f t="shared" si="32"/>
        <v>12.92</v>
      </c>
      <c r="AI26" s="81">
        <f t="shared" si="33"/>
        <v>13.31</v>
      </c>
      <c r="AK26" s="25">
        <v>204</v>
      </c>
      <c r="AL26" s="23" t="s">
        <v>70</v>
      </c>
      <c r="AM26" s="72">
        <f t="shared" si="34"/>
        <v>2086</v>
      </c>
      <c r="AN26" s="73">
        <f t="shared" si="35"/>
        <v>2148</v>
      </c>
      <c r="AO26" s="74">
        <f t="shared" si="36"/>
        <v>13.04</v>
      </c>
      <c r="AP26" s="81">
        <f t="shared" si="37"/>
        <v>13.43</v>
      </c>
      <c r="AR26" s="25">
        <v>204</v>
      </c>
      <c r="AS26" s="23" t="s">
        <v>70</v>
      </c>
      <c r="AT26" s="72">
        <f t="shared" si="38"/>
        <v>2103</v>
      </c>
      <c r="AU26" s="73">
        <f t="shared" si="38"/>
        <v>2165</v>
      </c>
      <c r="AV26" s="74">
        <f t="shared" si="39"/>
        <v>13.14</v>
      </c>
      <c r="AW26" s="81">
        <f t="shared" si="40"/>
        <v>13.53</v>
      </c>
      <c r="AY26" s="25">
        <v>204</v>
      </c>
      <c r="AZ26" s="23" t="s">
        <v>70</v>
      </c>
      <c r="BA26" s="72">
        <f t="shared" si="41"/>
        <v>2124</v>
      </c>
      <c r="BB26" s="73">
        <f t="shared" si="41"/>
        <v>2187</v>
      </c>
      <c r="BC26" s="74">
        <f t="shared" si="42"/>
        <v>13.28</v>
      </c>
      <c r="BD26" s="81">
        <f t="shared" si="43"/>
        <v>13.67</v>
      </c>
      <c r="BF26" s="25">
        <v>204</v>
      </c>
      <c r="BG26" s="23" t="s">
        <v>70</v>
      </c>
      <c r="BH26" s="72">
        <f>ROUND(BA26*(1+$BH$30),0)</f>
        <v>2137</v>
      </c>
      <c r="BI26" s="73">
        <f>ROUND(BB26*(1+$BH$30),0)</f>
        <v>2200</v>
      </c>
      <c r="BJ26" s="74">
        <f t="shared" si="25"/>
        <v>13.36</v>
      </c>
      <c r="BK26" s="81">
        <f t="shared" si="26"/>
        <v>13.75</v>
      </c>
    </row>
    <row r="27" spans="2:63" ht="14.25" customHeight="1" thickBot="1" x14ac:dyDescent="0.25">
      <c r="B27" s="27">
        <v>205</v>
      </c>
      <c r="C27" s="115" t="s">
        <v>71</v>
      </c>
      <c r="D27" s="116">
        <v>2087</v>
      </c>
      <c r="E27" s="117">
        <v>2150</v>
      </c>
      <c r="F27" s="78">
        <v>13.04</v>
      </c>
      <c r="G27" s="83">
        <v>13.44</v>
      </c>
      <c r="H27" s="22"/>
      <c r="I27" s="27">
        <v>205</v>
      </c>
      <c r="J27" s="115" t="s">
        <v>71</v>
      </c>
      <c r="K27" s="116">
        <f t="shared" si="27"/>
        <v>2107</v>
      </c>
      <c r="L27" s="117">
        <f>ROUND(K27*(1+0.03),0)</f>
        <v>2170</v>
      </c>
      <c r="M27" s="78">
        <f t="shared" si="28"/>
        <v>13.17</v>
      </c>
      <c r="N27" s="83">
        <f>ROUND(M27*(1+0.03),2)</f>
        <v>13.57</v>
      </c>
      <c r="P27" s="27">
        <v>205</v>
      </c>
      <c r="Q27" s="115" t="s">
        <v>71</v>
      </c>
      <c r="R27" s="116">
        <f>ROUND(K27*(1+0.004),0)</f>
        <v>2115</v>
      </c>
      <c r="S27" s="117">
        <f>ROUND(R27*(1+0.03),0)</f>
        <v>2178</v>
      </c>
      <c r="T27" s="78">
        <f t="shared" si="29"/>
        <v>13.22</v>
      </c>
      <c r="U27" s="83">
        <f>ROUND(T27*(1+0.03),2)</f>
        <v>13.62</v>
      </c>
      <c r="W27" s="27">
        <v>205</v>
      </c>
      <c r="X27" s="115" t="s">
        <v>71</v>
      </c>
      <c r="Y27" s="116">
        <f t="shared" si="22"/>
        <v>2134</v>
      </c>
      <c r="Z27" s="117">
        <f t="shared" si="22"/>
        <v>2197</v>
      </c>
      <c r="AA27" s="78">
        <f t="shared" si="30"/>
        <v>13.34</v>
      </c>
      <c r="AB27" s="83">
        <f t="shared" si="30"/>
        <v>13.73</v>
      </c>
      <c r="AD27" s="27">
        <v>205</v>
      </c>
      <c r="AE27" s="115" t="s">
        <v>71</v>
      </c>
      <c r="AF27" s="116">
        <f t="shared" si="31"/>
        <v>2157</v>
      </c>
      <c r="AG27" s="117">
        <f t="shared" si="31"/>
        <v>2221</v>
      </c>
      <c r="AH27" s="78">
        <f t="shared" si="32"/>
        <v>13.48</v>
      </c>
      <c r="AI27" s="83">
        <f t="shared" si="33"/>
        <v>13.88</v>
      </c>
      <c r="AK27" s="27">
        <v>205</v>
      </c>
      <c r="AL27" s="115" t="s">
        <v>71</v>
      </c>
      <c r="AM27" s="116">
        <f t="shared" si="34"/>
        <v>2176</v>
      </c>
      <c r="AN27" s="117">
        <f t="shared" si="35"/>
        <v>2241</v>
      </c>
      <c r="AO27" s="78">
        <f t="shared" si="36"/>
        <v>13.6</v>
      </c>
      <c r="AP27" s="83">
        <f t="shared" si="37"/>
        <v>14.01</v>
      </c>
      <c r="AR27" s="27">
        <v>205</v>
      </c>
      <c r="AS27" s="115" t="s">
        <v>71</v>
      </c>
      <c r="AT27" s="116">
        <f t="shared" si="38"/>
        <v>2193</v>
      </c>
      <c r="AU27" s="117">
        <f t="shared" si="38"/>
        <v>2259</v>
      </c>
      <c r="AV27" s="78">
        <f t="shared" si="39"/>
        <v>13.71</v>
      </c>
      <c r="AW27" s="83">
        <f t="shared" si="40"/>
        <v>14.12</v>
      </c>
      <c r="AY27" s="27">
        <v>205</v>
      </c>
      <c r="AZ27" s="115" t="s">
        <v>71</v>
      </c>
      <c r="BA27" s="116">
        <f t="shared" si="41"/>
        <v>2215</v>
      </c>
      <c r="BB27" s="117">
        <f t="shared" si="41"/>
        <v>2282</v>
      </c>
      <c r="BC27" s="78">
        <f t="shared" si="42"/>
        <v>13.84</v>
      </c>
      <c r="BD27" s="83">
        <f t="shared" si="43"/>
        <v>14.26</v>
      </c>
      <c r="BF27" s="27">
        <v>205</v>
      </c>
      <c r="BG27" s="115" t="s">
        <v>71</v>
      </c>
      <c r="BH27" s="116">
        <f t="shared" si="23"/>
        <v>2228</v>
      </c>
      <c r="BI27" s="117">
        <f t="shared" si="24"/>
        <v>2296</v>
      </c>
      <c r="BJ27" s="78">
        <f t="shared" si="25"/>
        <v>13.93</v>
      </c>
      <c r="BK27" s="83">
        <f t="shared" si="26"/>
        <v>14.35</v>
      </c>
    </row>
    <row r="28" spans="2:63" x14ac:dyDescent="0.2">
      <c r="D28" s="2"/>
      <c r="H28" s="24"/>
      <c r="K28" s="2"/>
      <c r="R28" s="2"/>
    </row>
    <row r="29" spans="2:63" x14ac:dyDescent="0.2">
      <c r="D29" s="2"/>
      <c r="H29" s="24"/>
      <c r="K29" s="2"/>
      <c r="R29" s="2"/>
    </row>
    <row r="30" spans="2:63" x14ac:dyDescent="0.2">
      <c r="D30" s="2"/>
      <c r="H30" s="24"/>
      <c r="I30" s="43" t="s">
        <v>66</v>
      </c>
      <c r="J30" s="43"/>
      <c r="K30" s="84">
        <v>20</v>
      </c>
      <c r="L30" s="97" t="s">
        <v>75</v>
      </c>
      <c r="M30" s="109" t="s">
        <v>76</v>
      </c>
      <c r="N30" s="97" t="s">
        <v>75</v>
      </c>
      <c r="P30" s="43" t="s">
        <v>66</v>
      </c>
      <c r="Q30" s="43"/>
      <c r="R30" s="84" t="s">
        <v>82</v>
      </c>
      <c r="S30" s="97" t="s">
        <v>75</v>
      </c>
      <c r="T30" s="109" t="s">
        <v>76</v>
      </c>
      <c r="U30" s="97" t="s">
        <v>75</v>
      </c>
      <c r="V30" s="2"/>
      <c r="W30" s="43" t="s">
        <v>66</v>
      </c>
      <c r="X30" s="2"/>
      <c r="Y30" s="110">
        <v>19.34</v>
      </c>
      <c r="AA30" s="109" t="s">
        <v>76</v>
      </c>
      <c r="AB30" s="109" t="s">
        <v>76</v>
      </c>
      <c r="AC30" s="2"/>
      <c r="AD30" s="43" t="s">
        <v>66</v>
      </c>
      <c r="AE30" s="2"/>
      <c r="AF30" s="112">
        <v>1.0999999999999999E-2</v>
      </c>
      <c r="AH30" s="109" t="s">
        <v>76</v>
      </c>
      <c r="AI30" s="109" t="s">
        <v>76</v>
      </c>
      <c r="AJ30" s="2"/>
      <c r="AK30" s="43" t="s">
        <v>66</v>
      </c>
      <c r="AL30" s="2"/>
      <c r="AM30" s="112">
        <v>8.9999999999999993E-3</v>
      </c>
      <c r="AO30" s="109" t="s">
        <v>76</v>
      </c>
      <c r="AP30" s="109" t="s">
        <v>76</v>
      </c>
      <c r="AQ30" s="2"/>
      <c r="AR30" s="43" t="s">
        <v>66</v>
      </c>
      <c r="AS30" s="2"/>
      <c r="AT30" s="112">
        <v>8.0000000000000002E-3</v>
      </c>
      <c r="AV30" s="109" t="s">
        <v>76</v>
      </c>
      <c r="AW30" s="109" t="s">
        <v>76</v>
      </c>
      <c r="AX30" s="2"/>
      <c r="AY30" s="43" t="s">
        <v>66</v>
      </c>
      <c r="AZ30" s="2"/>
      <c r="BA30" s="112">
        <v>0.01</v>
      </c>
      <c r="BC30" s="109" t="s">
        <v>76</v>
      </c>
      <c r="BD30" s="109" t="s">
        <v>76</v>
      </c>
      <c r="BE30" s="2"/>
      <c r="BF30" s="43" t="s">
        <v>66</v>
      </c>
      <c r="BG30" s="2"/>
      <c r="BH30" s="112">
        <v>6.0000000000000001E-3</v>
      </c>
      <c r="BJ30" s="109" t="s">
        <v>76</v>
      </c>
      <c r="BK30" s="109" t="s">
        <v>76</v>
      </c>
    </row>
    <row r="31" spans="2:63" x14ac:dyDescent="0.2">
      <c r="D31" s="2"/>
      <c r="H31" s="24"/>
      <c r="K31" s="2"/>
      <c r="R31" s="2"/>
    </row>
    <row r="32" spans="2:63" x14ac:dyDescent="0.2">
      <c r="D32" s="2"/>
      <c r="H32" s="24"/>
      <c r="K32" s="2"/>
      <c r="R32" s="2"/>
    </row>
    <row r="33" spans="4:18" x14ac:dyDescent="0.2">
      <c r="D33" s="2"/>
      <c r="H33" s="24"/>
      <c r="K33" s="2"/>
      <c r="R33" s="2"/>
    </row>
  </sheetData>
  <mergeCells count="81">
    <mergeCell ref="BF21:BG21"/>
    <mergeCell ref="BH21:BI21"/>
    <mergeCell ref="BJ21:BK21"/>
    <mergeCell ref="BF12:BK12"/>
    <mergeCell ref="BH13:BI13"/>
    <mergeCell ref="BJ13:BK13"/>
    <mergeCell ref="BF14:BG14"/>
    <mergeCell ref="BH14:BI14"/>
    <mergeCell ref="BJ14:BK14"/>
    <mergeCell ref="BC14:BD14"/>
    <mergeCell ref="AR21:AS21"/>
    <mergeCell ref="AT21:AU21"/>
    <mergeCell ref="AV21:AW21"/>
    <mergeCell ref="AY21:AZ21"/>
    <mergeCell ref="BA21:BB21"/>
    <mergeCell ref="BC21:BD21"/>
    <mergeCell ref="AR14:AS14"/>
    <mergeCell ref="AT14:AU14"/>
    <mergeCell ref="AV14:AW14"/>
    <mergeCell ref="AY14:AZ14"/>
    <mergeCell ref="BA14:BB14"/>
    <mergeCell ref="AR12:AW12"/>
    <mergeCell ref="AY12:BD12"/>
    <mergeCell ref="AT13:AU13"/>
    <mergeCell ref="AV13:AW13"/>
    <mergeCell ref="BA13:BB13"/>
    <mergeCell ref="BC13:BD13"/>
    <mergeCell ref="D13:E13"/>
    <mergeCell ref="F13:G13"/>
    <mergeCell ref="B12:G12"/>
    <mergeCell ref="I14:J14"/>
    <mergeCell ref="I21:J21"/>
    <mergeCell ref="I12:N12"/>
    <mergeCell ref="D14:E14"/>
    <mergeCell ref="D21:E21"/>
    <mergeCell ref="F21:G21"/>
    <mergeCell ref="F14:G14"/>
    <mergeCell ref="B14:C14"/>
    <mergeCell ref="B21:C21"/>
    <mergeCell ref="K13:L13"/>
    <mergeCell ref="M13:N13"/>
    <mergeCell ref="P12:U12"/>
    <mergeCell ref="R13:S13"/>
    <mergeCell ref="T13:U13"/>
    <mergeCell ref="P14:Q14"/>
    <mergeCell ref="R14:S14"/>
    <mergeCell ref="T14:U14"/>
    <mergeCell ref="P21:Q21"/>
    <mergeCell ref="R21:S21"/>
    <mergeCell ref="T21:U21"/>
    <mergeCell ref="K14:L14"/>
    <mergeCell ref="M14:N14"/>
    <mergeCell ref="K21:L21"/>
    <mergeCell ref="M21:N21"/>
    <mergeCell ref="W12:AB12"/>
    <mergeCell ref="Y13:Z13"/>
    <mergeCell ref="AA13:AB13"/>
    <mergeCell ref="W14:X14"/>
    <mergeCell ref="Y14:Z14"/>
    <mergeCell ref="AA14:AB14"/>
    <mergeCell ref="W21:X21"/>
    <mergeCell ref="Y21:Z21"/>
    <mergeCell ref="AA21:AB21"/>
    <mergeCell ref="AD21:AE21"/>
    <mergeCell ref="AF21:AG21"/>
    <mergeCell ref="AK21:AL21"/>
    <mergeCell ref="AM21:AN21"/>
    <mergeCell ref="AO21:AP21"/>
    <mergeCell ref="AD12:AI12"/>
    <mergeCell ref="AF13:AG13"/>
    <mergeCell ref="AH13:AI13"/>
    <mergeCell ref="AD14:AE14"/>
    <mergeCell ref="AK12:AP12"/>
    <mergeCell ref="AM13:AN13"/>
    <mergeCell ref="AO13:AP13"/>
    <mergeCell ref="AK14:AL14"/>
    <mergeCell ref="AM14:AN14"/>
    <mergeCell ref="AO14:AP14"/>
    <mergeCell ref="AF14:AG14"/>
    <mergeCell ref="AH14:AI14"/>
    <mergeCell ref="AH21:AI21"/>
  </mergeCells>
  <pageMargins left="0.78740157480314965" right="0.39370078740157483" top="0.59055118110236227" bottom="0.39370078740157483" header="0.51181102362204722" footer="0.51181102362204722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Y26"/>
  <sheetViews>
    <sheetView tabSelected="1" topLeftCell="DH1" workbookViewId="0">
      <selection activeCell="DS27" sqref="DS27"/>
    </sheetView>
  </sheetViews>
  <sheetFormatPr defaultColWidth="9.140625" defaultRowHeight="12.75" x14ac:dyDescent="0.2"/>
  <cols>
    <col min="1" max="1" width="2.42578125" style="1" customWidth="1"/>
    <col min="2" max="2" width="4.7109375" style="1" customWidth="1"/>
    <col min="3" max="3" width="6.85546875" style="1" customWidth="1"/>
    <col min="4" max="4" width="2.7109375" style="1" customWidth="1"/>
    <col min="5" max="5" width="6.28515625" style="1" customWidth="1"/>
    <col min="6" max="6" width="4.85546875" style="1" customWidth="1"/>
    <col min="7" max="7" width="6.7109375" style="1" customWidth="1"/>
    <col min="8" max="8" width="2.7109375" style="1" customWidth="1"/>
    <col min="9" max="9" width="7" style="1" customWidth="1"/>
    <col min="10" max="10" width="4.5703125" style="1" customWidth="1"/>
    <col min="11" max="11" width="7" style="2" customWidth="1"/>
    <col min="12" max="12" width="2.7109375" style="2" customWidth="1"/>
    <col min="13" max="13" width="6.7109375" style="2" customWidth="1"/>
    <col min="14" max="14" width="4.7109375" style="2" customWidth="1"/>
    <col min="15" max="15" width="7" style="2" customWidth="1"/>
    <col min="16" max="16" width="2.7109375" style="2" customWidth="1"/>
    <col min="17" max="17" width="6.42578125" style="2" customWidth="1"/>
    <col min="18" max="18" width="2.42578125" style="2" customWidth="1"/>
    <col min="19" max="19" width="4.7109375" style="1" customWidth="1"/>
    <col min="20" max="20" width="6.85546875" style="1" customWidth="1"/>
    <col min="21" max="21" width="2.7109375" style="1" customWidth="1"/>
    <col min="22" max="22" width="6.28515625" style="1" customWidth="1"/>
    <col min="23" max="23" width="4.85546875" style="1" customWidth="1"/>
    <col min="24" max="24" width="6.7109375" style="1" customWidth="1"/>
    <col min="25" max="25" width="2.7109375" style="1" customWidth="1"/>
    <col min="26" max="26" width="7" style="1" customWidth="1"/>
    <col min="27" max="27" width="4.5703125" style="1" customWidth="1"/>
    <col min="28" max="28" width="7" style="2" customWidth="1"/>
    <col min="29" max="29" width="2.7109375" style="2" customWidth="1"/>
    <col min="30" max="30" width="6.7109375" style="2" customWidth="1"/>
    <col min="31" max="31" width="4.7109375" style="2" customWidth="1"/>
    <col min="32" max="32" width="7" style="2" customWidth="1"/>
    <col min="33" max="33" width="2.7109375" style="2" customWidth="1"/>
    <col min="34" max="34" width="6.42578125" style="2" customWidth="1"/>
    <col min="35" max="35" width="2.42578125" style="3" customWidth="1"/>
    <col min="36" max="36" width="4.7109375" style="3" customWidth="1"/>
    <col min="37" max="37" width="6.85546875" style="3" customWidth="1"/>
    <col min="38" max="38" width="2.7109375" style="3" customWidth="1"/>
    <col min="39" max="39" width="6.28515625" style="3" customWidth="1"/>
    <col min="40" max="40" width="4.85546875" style="3" customWidth="1"/>
    <col min="41" max="41" width="6.7109375" style="3" customWidth="1"/>
    <col min="42" max="42" width="2.7109375" style="1" customWidth="1"/>
    <col min="43" max="43" width="7" style="1" customWidth="1"/>
    <col min="44" max="44" width="4.5703125" style="1" customWidth="1"/>
    <col min="45" max="45" width="7" style="1" customWidth="1"/>
    <col min="46" max="46" width="2.7109375" style="1" customWidth="1"/>
    <col min="47" max="47" width="6.7109375" style="1" customWidth="1"/>
    <col min="48" max="48" width="4.7109375" style="1" customWidth="1"/>
    <col min="49" max="49" width="7" style="1" customWidth="1"/>
    <col min="50" max="50" width="2.7109375" style="1" customWidth="1"/>
    <col min="51" max="51" width="6.42578125" style="1" customWidth="1"/>
    <col min="52" max="52" width="2.28515625" style="1" customWidth="1"/>
    <col min="53" max="53" width="4.7109375" style="1" customWidth="1"/>
    <col min="54" max="54" width="6.85546875" style="1" customWidth="1"/>
    <col min="55" max="55" width="2.7109375" style="1" customWidth="1"/>
    <col min="56" max="56" width="6.28515625" style="1" customWidth="1"/>
    <col min="57" max="57" width="4.85546875" style="1" customWidth="1"/>
    <col min="58" max="58" width="6.7109375" style="1" customWidth="1"/>
    <col min="59" max="59" width="2.7109375" style="1" customWidth="1"/>
    <col min="60" max="60" width="7" style="1" customWidth="1"/>
    <col min="61" max="61" width="4.5703125" style="1" customWidth="1"/>
    <col min="62" max="62" width="7" style="1" customWidth="1"/>
    <col min="63" max="63" width="2.7109375" style="1" customWidth="1"/>
    <col min="64" max="64" width="6.7109375" style="1" customWidth="1"/>
    <col min="65" max="65" width="4.7109375" style="1" customWidth="1"/>
    <col min="66" max="66" width="7" style="1" customWidth="1"/>
    <col min="67" max="67" width="2.7109375" style="1" customWidth="1"/>
    <col min="68" max="68" width="6.42578125" style="1" customWidth="1"/>
    <col min="69" max="69" width="2.28515625" style="1" customWidth="1"/>
    <col min="70" max="70" width="4.7109375" style="1" customWidth="1"/>
    <col min="71" max="71" width="6.85546875" style="1" customWidth="1"/>
    <col min="72" max="72" width="2.7109375" style="1" customWidth="1"/>
    <col min="73" max="73" width="6.28515625" style="1" customWidth="1"/>
    <col min="74" max="74" width="4.85546875" style="1" customWidth="1"/>
    <col min="75" max="75" width="6.7109375" style="1" customWidth="1"/>
    <col min="76" max="76" width="2.7109375" style="1" customWidth="1"/>
    <col min="77" max="77" width="7" style="1" customWidth="1"/>
    <col min="78" max="78" width="4.5703125" style="1" customWidth="1"/>
    <col min="79" max="79" width="7" style="1" customWidth="1"/>
    <col min="80" max="80" width="2.7109375" style="1" customWidth="1"/>
    <col min="81" max="81" width="6.7109375" style="1" customWidth="1"/>
    <col min="82" max="82" width="4.7109375" style="1" customWidth="1"/>
    <col min="83" max="83" width="7" style="1" customWidth="1"/>
    <col min="84" max="84" width="2.7109375" style="1" customWidth="1"/>
    <col min="85" max="85" width="6.42578125" style="1" customWidth="1"/>
    <col min="86" max="86" width="2.28515625" style="1" customWidth="1"/>
    <col min="87" max="87" width="4.7109375" style="1" customWidth="1"/>
    <col min="88" max="88" width="6.85546875" style="1" customWidth="1"/>
    <col min="89" max="89" width="2.7109375" style="1" customWidth="1"/>
    <col min="90" max="90" width="6.28515625" style="1" customWidth="1"/>
    <col min="91" max="91" width="4.85546875" style="1" customWidth="1"/>
    <col min="92" max="92" width="6.7109375" style="1" customWidth="1"/>
    <col min="93" max="93" width="2.7109375" style="1" customWidth="1"/>
    <col min="94" max="94" width="7" style="1" customWidth="1"/>
    <col min="95" max="95" width="4.5703125" style="1" customWidth="1"/>
    <col min="96" max="96" width="7" style="1" customWidth="1"/>
    <col min="97" max="97" width="2.7109375" style="1" customWidth="1"/>
    <col min="98" max="98" width="6.7109375" style="1" customWidth="1"/>
    <col min="99" max="99" width="4.7109375" style="1" customWidth="1"/>
    <col min="100" max="100" width="7" style="1" customWidth="1"/>
    <col min="101" max="101" width="2.7109375" style="1" customWidth="1"/>
    <col min="102" max="102" width="6.42578125" style="1" customWidth="1"/>
    <col min="103" max="103" width="2.28515625" style="1" customWidth="1"/>
    <col min="104" max="104" width="4.7109375" style="1" customWidth="1"/>
    <col min="105" max="105" width="12.7109375" style="1" customWidth="1"/>
    <col min="106" max="106" width="4.85546875" style="1" customWidth="1"/>
    <col min="107" max="107" width="12.7109375" style="1" customWidth="1"/>
    <col min="108" max="108" width="4.5703125" style="1" customWidth="1"/>
    <col min="109" max="109" width="12.7109375" style="1" customWidth="1"/>
    <col min="110" max="110" width="4.7109375" style="1" customWidth="1"/>
    <col min="111" max="111" width="12.7109375" style="1" customWidth="1"/>
    <col min="112" max="112" width="2.28515625" style="1" customWidth="1"/>
    <col min="113" max="113" width="4.7109375" style="1" customWidth="1"/>
    <col min="114" max="114" width="12.7109375" style="1" customWidth="1"/>
    <col min="115" max="115" width="4.85546875" style="1" customWidth="1"/>
    <col min="116" max="116" width="12.7109375" style="1" customWidth="1"/>
    <col min="117" max="117" width="4.5703125" style="1" customWidth="1"/>
    <col min="118" max="118" width="12.7109375" style="1" customWidth="1"/>
    <col min="119" max="119" width="4.7109375" style="1" customWidth="1"/>
    <col min="120" max="120" width="12.7109375" style="1" customWidth="1"/>
    <col min="121" max="121" width="2.28515625" style="1" customWidth="1"/>
    <col min="122" max="122" width="4.7109375" style="1" customWidth="1"/>
    <col min="123" max="123" width="12.7109375" style="1" customWidth="1"/>
    <col min="124" max="124" width="4.85546875" style="1" customWidth="1"/>
    <col min="125" max="125" width="12.7109375" style="1" customWidth="1"/>
    <col min="126" max="126" width="4.5703125" style="1" customWidth="1"/>
    <col min="127" max="127" width="12.7109375" style="1" customWidth="1"/>
    <col min="128" max="128" width="4.7109375" style="1" customWidth="1"/>
    <col min="129" max="129" width="12.7109375" style="1" customWidth="1"/>
    <col min="130" max="16384" width="9.140625" style="1"/>
  </cols>
  <sheetData>
    <row r="2" spans="2:129" ht="15.75" x14ac:dyDescent="0.25">
      <c r="B2" s="4" t="s">
        <v>41</v>
      </c>
      <c r="C2" s="5"/>
      <c r="D2" s="5"/>
      <c r="E2" s="5"/>
      <c r="S2" s="4"/>
      <c r="T2" s="5"/>
      <c r="U2" s="5"/>
      <c r="V2" s="5"/>
    </row>
    <row r="3" spans="2:129" ht="15.75" x14ac:dyDescent="0.25">
      <c r="B3" s="6" t="s">
        <v>40</v>
      </c>
      <c r="C3" s="5"/>
      <c r="D3" s="5"/>
      <c r="E3" s="5"/>
      <c r="F3" s="28"/>
      <c r="G3" s="28"/>
      <c r="S3" s="6"/>
      <c r="T3" s="5"/>
      <c r="U3" s="5"/>
      <c r="V3" s="5"/>
      <c r="W3" s="28"/>
      <c r="X3" s="28"/>
    </row>
    <row r="4" spans="2:129" ht="12.75" customHeight="1" x14ac:dyDescent="0.25">
      <c r="B4" s="7" t="s">
        <v>39</v>
      </c>
      <c r="C4" s="5"/>
      <c r="D4" s="5"/>
      <c r="E4" s="5"/>
      <c r="F4" s="5"/>
      <c r="G4" s="5"/>
      <c r="H4" s="5"/>
      <c r="I4" s="5"/>
      <c r="J4" s="5"/>
      <c r="S4" s="7"/>
      <c r="T4" s="5"/>
      <c r="U4" s="5"/>
      <c r="V4" s="5"/>
      <c r="W4" s="5"/>
      <c r="X4" s="5"/>
      <c r="Y4" s="5"/>
      <c r="Z4" s="5"/>
      <c r="AA4" s="5"/>
    </row>
    <row r="5" spans="2:129" ht="12.75" customHeight="1" x14ac:dyDescent="0.25">
      <c r="C5" s="5"/>
      <c r="D5" s="5"/>
      <c r="E5" s="5"/>
      <c r="F5" s="5"/>
      <c r="G5" s="5"/>
      <c r="H5" s="5"/>
      <c r="I5" s="5"/>
      <c r="J5" s="5"/>
      <c r="T5" s="5"/>
      <c r="U5" s="5"/>
      <c r="V5" s="5"/>
      <c r="W5" s="5"/>
      <c r="X5" s="5"/>
      <c r="Y5" s="5"/>
      <c r="Z5" s="5"/>
      <c r="AA5" s="5"/>
    </row>
    <row r="6" spans="2:129" ht="18" x14ac:dyDescent="0.25">
      <c r="B6" s="8" t="s">
        <v>38</v>
      </c>
      <c r="C6" s="9"/>
      <c r="D6" s="9"/>
      <c r="E6" s="9"/>
      <c r="F6" s="9"/>
      <c r="G6" s="9"/>
      <c r="H6" s="9"/>
      <c r="I6" s="9"/>
      <c r="J6" s="9"/>
      <c r="M6" s="85"/>
      <c r="S6" s="8"/>
      <c r="T6" s="9"/>
      <c r="U6" s="9"/>
      <c r="V6" s="9"/>
      <c r="W6" s="9"/>
      <c r="X6" s="9"/>
      <c r="Y6" s="9"/>
      <c r="Z6" s="9"/>
      <c r="AA6" s="9"/>
      <c r="AD6" s="85"/>
    </row>
    <row r="7" spans="2:129" ht="12.75" customHeight="1" x14ac:dyDescent="0.2">
      <c r="C7" s="9"/>
      <c r="D7" s="9"/>
      <c r="E7" s="9"/>
      <c r="F7" s="9"/>
      <c r="G7" s="9"/>
      <c r="H7" s="9"/>
      <c r="I7" s="9"/>
      <c r="J7" s="9"/>
      <c r="T7" s="9"/>
      <c r="U7" s="9"/>
      <c r="V7" s="9"/>
      <c r="W7" s="9"/>
      <c r="X7" s="9"/>
      <c r="Y7" s="9"/>
      <c r="Z7" s="9"/>
      <c r="AA7" s="9"/>
    </row>
    <row r="8" spans="2:129" ht="18" x14ac:dyDescent="0.25">
      <c r="B8" s="8" t="s">
        <v>37</v>
      </c>
      <c r="C8" s="8"/>
      <c r="D8" s="8"/>
      <c r="E8" s="8"/>
      <c r="F8" s="8"/>
      <c r="G8" s="8"/>
      <c r="H8" s="10"/>
      <c r="I8" s="10"/>
      <c r="J8" s="10"/>
      <c r="S8" s="8"/>
      <c r="T8" s="8"/>
      <c r="U8" s="8"/>
      <c r="V8" s="8"/>
      <c r="W8" s="8"/>
      <c r="X8" s="8"/>
      <c r="Y8" s="10"/>
      <c r="Z8" s="10"/>
      <c r="AA8" s="10"/>
    </row>
    <row r="9" spans="2:129" ht="18" x14ac:dyDescent="0.25">
      <c r="B9" s="8"/>
      <c r="C9" s="8"/>
      <c r="D9" s="8"/>
      <c r="E9" s="8"/>
      <c r="F9" s="8"/>
      <c r="G9" s="10"/>
      <c r="H9" s="10"/>
      <c r="I9" s="2"/>
      <c r="J9" s="2"/>
      <c r="S9" s="8"/>
      <c r="T9" s="8"/>
      <c r="U9" s="8"/>
      <c r="V9" s="8"/>
      <c r="W9" s="8"/>
      <c r="X9" s="10"/>
      <c r="Y9" s="10"/>
      <c r="Z9" s="2"/>
      <c r="AA9" s="2"/>
    </row>
    <row r="10" spans="2:129" x14ac:dyDescent="0.2">
      <c r="B10" s="43"/>
      <c r="C10" s="43"/>
      <c r="D10" s="43"/>
      <c r="E10" s="43"/>
      <c r="F10" s="43"/>
      <c r="G10" s="2"/>
      <c r="H10" s="2"/>
      <c r="I10" s="2"/>
      <c r="J10" s="2"/>
      <c r="S10" s="43"/>
      <c r="T10" s="43"/>
      <c r="U10" s="43"/>
      <c r="V10" s="43"/>
      <c r="W10" s="43"/>
      <c r="X10" s="2"/>
      <c r="Y10" s="2"/>
      <c r="Z10" s="2"/>
      <c r="AA10" s="2"/>
    </row>
    <row r="11" spans="2:129" ht="16.5" thickBot="1" x14ac:dyDescent="0.3">
      <c r="B11" s="5" t="s">
        <v>58</v>
      </c>
      <c r="C11" s="9"/>
      <c r="D11" s="9"/>
      <c r="E11" s="9"/>
      <c r="F11" s="9"/>
      <c r="G11" s="2"/>
      <c r="H11" s="2"/>
      <c r="I11" s="2"/>
      <c r="J11" s="2"/>
      <c r="S11" s="5"/>
      <c r="T11" s="9"/>
      <c r="U11" s="9"/>
      <c r="V11" s="9"/>
      <c r="W11" s="9"/>
      <c r="X11" s="2"/>
      <c r="Y11" s="2"/>
      <c r="Z11" s="2"/>
      <c r="AA11" s="2"/>
    </row>
    <row r="12" spans="2:129" s="31" customFormat="1" ht="18.75" customHeight="1" thickBot="1" x14ac:dyDescent="0.25">
      <c r="B12" s="146" t="s">
        <v>35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8"/>
      <c r="R12" s="30"/>
      <c r="S12" s="146" t="s">
        <v>65</v>
      </c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8"/>
      <c r="AI12" s="3"/>
      <c r="AJ12" s="146" t="s">
        <v>81</v>
      </c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8"/>
      <c r="BA12" s="146" t="s">
        <v>84</v>
      </c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8"/>
      <c r="BR12" s="146" t="s">
        <v>86</v>
      </c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8"/>
      <c r="CI12" s="146" t="s">
        <v>87</v>
      </c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8"/>
      <c r="CZ12" s="146" t="s">
        <v>110</v>
      </c>
      <c r="DA12" s="147"/>
      <c r="DB12" s="147"/>
      <c r="DC12" s="147"/>
      <c r="DD12" s="147"/>
      <c r="DE12" s="147"/>
      <c r="DF12" s="147"/>
      <c r="DG12" s="148"/>
      <c r="DI12" s="146" t="s">
        <v>111</v>
      </c>
      <c r="DJ12" s="147"/>
      <c r="DK12" s="147"/>
      <c r="DL12" s="147"/>
      <c r="DM12" s="147"/>
      <c r="DN12" s="147"/>
      <c r="DO12" s="147"/>
      <c r="DP12" s="148"/>
      <c r="DR12" s="146" t="s">
        <v>114</v>
      </c>
      <c r="DS12" s="147"/>
      <c r="DT12" s="147"/>
      <c r="DU12" s="147"/>
      <c r="DV12" s="147"/>
      <c r="DW12" s="147"/>
      <c r="DX12" s="147"/>
      <c r="DY12" s="148"/>
    </row>
    <row r="13" spans="2:129" ht="18.75" customHeight="1" x14ac:dyDescent="0.2">
      <c r="B13" s="149" t="s">
        <v>57</v>
      </c>
      <c r="C13" s="150"/>
      <c r="D13" s="150"/>
      <c r="E13" s="150"/>
      <c r="F13" s="150"/>
      <c r="G13" s="150"/>
      <c r="H13" s="150"/>
      <c r="I13" s="151"/>
      <c r="J13" s="149" t="s">
        <v>56</v>
      </c>
      <c r="K13" s="150"/>
      <c r="L13" s="150"/>
      <c r="M13" s="150"/>
      <c r="N13" s="150"/>
      <c r="O13" s="150"/>
      <c r="P13" s="150"/>
      <c r="Q13" s="151"/>
      <c r="S13" s="149" t="s">
        <v>57</v>
      </c>
      <c r="T13" s="150"/>
      <c r="U13" s="150"/>
      <c r="V13" s="150"/>
      <c r="W13" s="150"/>
      <c r="X13" s="150"/>
      <c r="Y13" s="150"/>
      <c r="Z13" s="151"/>
      <c r="AA13" s="149" t="s">
        <v>56</v>
      </c>
      <c r="AB13" s="150"/>
      <c r="AC13" s="150"/>
      <c r="AD13" s="150"/>
      <c r="AE13" s="150"/>
      <c r="AF13" s="150"/>
      <c r="AG13" s="150"/>
      <c r="AH13" s="151"/>
      <c r="AJ13" s="149" t="s">
        <v>57</v>
      </c>
      <c r="AK13" s="150"/>
      <c r="AL13" s="150"/>
      <c r="AM13" s="150"/>
      <c r="AN13" s="150"/>
      <c r="AO13" s="150"/>
      <c r="AP13" s="150"/>
      <c r="AQ13" s="151"/>
      <c r="AR13" s="149" t="s">
        <v>56</v>
      </c>
      <c r="AS13" s="150"/>
      <c r="AT13" s="150"/>
      <c r="AU13" s="150"/>
      <c r="AV13" s="150"/>
      <c r="AW13" s="150"/>
      <c r="AX13" s="150"/>
      <c r="AY13" s="151"/>
      <c r="BA13" s="149" t="s">
        <v>57</v>
      </c>
      <c r="BB13" s="150"/>
      <c r="BC13" s="150"/>
      <c r="BD13" s="150"/>
      <c r="BE13" s="150"/>
      <c r="BF13" s="150"/>
      <c r="BG13" s="150"/>
      <c r="BH13" s="151"/>
      <c r="BI13" s="149" t="s">
        <v>56</v>
      </c>
      <c r="BJ13" s="150"/>
      <c r="BK13" s="150"/>
      <c r="BL13" s="150"/>
      <c r="BM13" s="150"/>
      <c r="BN13" s="150"/>
      <c r="BO13" s="150"/>
      <c r="BP13" s="151"/>
      <c r="BR13" s="149" t="s">
        <v>57</v>
      </c>
      <c r="BS13" s="150"/>
      <c r="BT13" s="150"/>
      <c r="BU13" s="150"/>
      <c r="BV13" s="150"/>
      <c r="BW13" s="150"/>
      <c r="BX13" s="150"/>
      <c r="BY13" s="151"/>
      <c r="BZ13" s="149" t="s">
        <v>56</v>
      </c>
      <c r="CA13" s="150"/>
      <c r="CB13" s="150"/>
      <c r="CC13" s="150"/>
      <c r="CD13" s="150"/>
      <c r="CE13" s="150"/>
      <c r="CF13" s="150"/>
      <c r="CG13" s="151"/>
      <c r="CI13" s="149" t="s">
        <v>57</v>
      </c>
      <c r="CJ13" s="150"/>
      <c r="CK13" s="150"/>
      <c r="CL13" s="150"/>
      <c r="CM13" s="150"/>
      <c r="CN13" s="150"/>
      <c r="CO13" s="150"/>
      <c r="CP13" s="151"/>
      <c r="CQ13" s="149" t="s">
        <v>56</v>
      </c>
      <c r="CR13" s="150"/>
      <c r="CS13" s="150"/>
      <c r="CT13" s="150"/>
      <c r="CU13" s="150"/>
      <c r="CV13" s="150"/>
      <c r="CW13" s="150"/>
      <c r="CX13" s="151"/>
      <c r="CZ13" s="149" t="s">
        <v>57</v>
      </c>
      <c r="DA13" s="150"/>
      <c r="DB13" s="150"/>
      <c r="DC13" s="150"/>
      <c r="DD13" s="149" t="s">
        <v>56</v>
      </c>
      <c r="DE13" s="150"/>
      <c r="DF13" s="150"/>
      <c r="DG13" s="151"/>
      <c r="DI13" s="149" t="s">
        <v>57</v>
      </c>
      <c r="DJ13" s="150"/>
      <c r="DK13" s="150"/>
      <c r="DL13" s="150"/>
      <c r="DM13" s="149" t="s">
        <v>56</v>
      </c>
      <c r="DN13" s="150"/>
      <c r="DO13" s="150"/>
      <c r="DP13" s="151"/>
      <c r="DR13" s="149" t="s">
        <v>57</v>
      </c>
      <c r="DS13" s="150"/>
      <c r="DT13" s="150"/>
      <c r="DU13" s="150"/>
      <c r="DV13" s="149" t="s">
        <v>56</v>
      </c>
      <c r="DW13" s="150"/>
      <c r="DX13" s="150"/>
      <c r="DY13" s="151"/>
    </row>
    <row r="14" spans="2:129" ht="18.75" customHeight="1" x14ac:dyDescent="0.2">
      <c r="B14" s="152" t="s">
        <v>32</v>
      </c>
      <c r="C14" s="153"/>
      <c r="D14" s="153"/>
      <c r="E14" s="153"/>
      <c r="F14" s="153"/>
      <c r="G14" s="153"/>
      <c r="H14" s="153"/>
      <c r="I14" s="154"/>
      <c r="J14" s="152" t="s">
        <v>31</v>
      </c>
      <c r="K14" s="153"/>
      <c r="L14" s="153"/>
      <c r="M14" s="153"/>
      <c r="N14" s="153"/>
      <c r="O14" s="153"/>
      <c r="P14" s="153"/>
      <c r="Q14" s="154"/>
      <c r="S14" s="152" t="s">
        <v>32</v>
      </c>
      <c r="T14" s="153"/>
      <c r="U14" s="153"/>
      <c r="V14" s="153"/>
      <c r="W14" s="153"/>
      <c r="X14" s="153"/>
      <c r="Y14" s="153"/>
      <c r="Z14" s="154"/>
      <c r="AA14" s="152" t="s">
        <v>31</v>
      </c>
      <c r="AB14" s="153"/>
      <c r="AC14" s="153"/>
      <c r="AD14" s="153"/>
      <c r="AE14" s="153"/>
      <c r="AF14" s="153"/>
      <c r="AG14" s="153"/>
      <c r="AH14" s="154"/>
      <c r="AJ14" s="152" t="s">
        <v>32</v>
      </c>
      <c r="AK14" s="153"/>
      <c r="AL14" s="153"/>
      <c r="AM14" s="153"/>
      <c r="AN14" s="153"/>
      <c r="AO14" s="153"/>
      <c r="AP14" s="153"/>
      <c r="AQ14" s="154"/>
      <c r="AR14" s="152" t="s">
        <v>31</v>
      </c>
      <c r="AS14" s="153"/>
      <c r="AT14" s="153"/>
      <c r="AU14" s="153"/>
      <c r="AV14" s="153"/>
      <c r="AW14" s="153"/>
      <c r="AX14" s="153"/>
      <c r="AY14" s="154"/>
      <c r="BA14" s="152" t="s">
        <v>32</v>
      </c>
      <c r="BB14" s="153"/>
      <c r="BC14" s="153"/>
      <c r="BD14" s="153"/>
      <c r="BE14" s="153"/>
      <c r="BF14" s="153"/>
      <c r="BG14" s="153"/>
      <c r="BH14" s="154"/>
      <c r="BI14" s="152" t="s">
        <v>31</v>
      </c>
      <c r="BJ14" s="153"/>
      <c r="BK14" s="153"/>
      <c r="BL14" s="153"/>
      <c r="BM14" s="153"/>
      <c r="BN14" s="153"/>
      <c r="BO14" s="153"/>
      <c r="BP14" s="154"/>
      <c r="BR14" s="152" t="s">
        <v>32</v>
      </c>
      <c r="BS14" s="153"/>
      <c r="BT14" s="153"/>
      <c r="BU14" s="153"/>
      <c r="BV14" s="153"/>
      <c r="BW14" s="153"/>
      <c r="BX14" s="153"/>
      <c r="BY14" s="154"/>
      <c r="BZ14" s="152" t="s">
        <v>31</v>
      </c>
      <c r="CA14" s="153"/>
      <c r="CB14" s="153"/>
      <c r="CC14" s="153"/>
      <c r="CD14" s="153"/>
      <c r="CE14" s="153"/>
      <c r="CF14" s="153"/>
      <c r="CG14" s="154"/>
      <c r="CI14" s="152" t="s">
        <v>32</v>
      </c>
      <c r="CJ14" s="153"/>
      <c r="CK14" s="153"/>
      <c r="CL14" s="153"/>
      <c r="CM14" s="153"/>
      <c r="CN14" s="153"/>
      <c r="CO14" s="153"/>
      <c r="CP14" s="154"/>
      <c r="CQ14" s="152" t="s">
        <v>31</v>
      </c>
      <c r="CR14" s="153"/>
      <c r="CS14" s="153"/>
      <c r="CT14" s="153"/>
      <c r="CU14" s="153"/>
      <c r="CV14" s="153"/>
      <c r="CW14" s="153"/>
      <c r="CX14" s="154"/>
      <c r="CZ14" s="152" t="s">
        <v>32</v>
      </c>
      <c r="DA14" s="153"/>
      <c r="DB14" s="153"/>
      <c r="DC14" s="153"/>
      <c r="DD14" s="152" t="s">
        <v>31</v>
      </c>
      <c r="DE14" s="153"/>
      <c r="DF14" s="153"/>
      <c r="DG14" s="154"/>
      <c r="DI14" s="152" t="s">
        <v>32</v>
      </c>
      <c r="DJ14" s="153"/>
      <c r="DK14" s="153"/>
      <c r="DL14" s="153"/>
      <c r="DM14" s="152" t="s">
        <v>31</v>
      </c>
      <c r="DN14" s="153"/>
      <c r="DO14" s="153"/>
      <c r="DP14" s="154"/>
      <c r="DR14" s="152" t="s">
        <v>32</v>
      </c>
      <c r="DS14" s="153"/>
      <c r="DT14" s="153"/>
      <c r="DU14" s="153"/>
      <c r="DV14" s="152" t="s">
        <v>31</v>
      </c>
      <c r="DW14" s="153"/>
      <c r="DX14" s="153"/>
      <c r="DY14" s="154"/>
    </row>
    <row r="15" spans="2:129" s="31" customFormat="1" ht="18.75" customHeight="1" thickBot="1" x14ac:dyDescent="0.25">
      <c r="B15" s="64" t="s">
        <v>29</v>
      </c>
      <c r="C15" s="140" t="s">
        <v>30</v>
      </c>
      <c r="D15" s="155"/>
      <c r="E15" s="157"/>
      <c r="F15" s="65" t="s">
        <v>29</v>
      </c>
      <c r="G15" s="143" t="s">
        <v>28</v>
      </c>
      <c r="H15" s="155"/>
      <c r="I15" s="156"/>
      <c r="J15" s="64" t="s">
        <v>29</v>
      </c>
      <c r="K15" s="140" t="s">
        <v>30</v>
      </c>
      <c r="L15" s="155"/>
      <c r="M15" s="157"/>
      <c r="N15" s="65" t="s">
        <v>29</v>
      </c>
      <c r="O15" s="143" t="s">
        <v>28</v>
      </c>
      <c r="P15" s="155"/>
      <c r="Q15" s="156"/>
      <c r="R15" s="30"/>
      <c r="S15" s="64" t="s">
        <v>29</v>
      </c>
      <c r="T15" s="140" t="s">
        <v>30</v>
      </c>
      <c r="U15" s="155"/>
      <c r="V15" s="157"/>
      <c r="W15" s="65" t="s">
        <v>29</v>
      </c>
      <c r="X15" s="143" t="s">
        <v>28</v>
      </c>
      <c r="Y15" s="155"/>
      <c r="Z15" s="156"/>
      <c r="AA15" s="64" t="s">
        <v>29</v>
      </c>
      <c r="AB15" s="140" t="s">
        <v>30</v>
      </c>
      <c r="AC15" s="155"/>
      <c r="AD15" s="157"/>
      <c r="AE15" s="65" t="s">
        <v>29</v>
      </c>
      <c r="AF15" s="143" t="s">
        <v>28</v>
      </c>
      <c r="AG15" s="155"/>
      <c r="AH15" s="156"/>
      <c r="AI15" s="3"/>
      <c r="AJ15" s="64" t="s">
        <v>29</v>
      </c>
      <c r="AK15" s="140" t="s">
        <v>30</v>
      </c>
      <c r="AL15" s="155"/>
      <c r="AM15" s="157"/>
      <c r="AN15" s="65" t="s">
        <v>29</v>
      </c>
      <c r="AO15" s="143" t="s">
        <v>28</v>
      </c>
      <c r="AP15" s="155"/>
      <c r="AQ15" s="156"/>
      <c r="AR15" s="64" t="s">
        <v>29</v>
      </c>
      <c r="AS15" s="140" t="s">
        <v>30</v>
      </c>
      <c r="AT15" s="155"/>
      <c r="AU15" s="157"/>
      <c r="AV15" s="65" t="s">
        <v>29</v>
      </c>
      <c r="AW15" s="143" t="s">
        <v>28</v>
      </c>
      <c r="AX15" s="155"/>
      <c r="AY15" s="156"/>
      <c r="BA15" s="64" t="s">
        <v>29</v>
      </c>
      <c r="BB15" s="140" t="s">
        <v>30</v>
      </c>
      <c r="BC15" s="155"/>
      <c r="BD15" s="157"/>
      <c r="BE15" s="65" t="s">
        <v>29</v>
      </c>
      <c r="BF15" s="143" t="s">
        <v>28</v>
      </c>
      <c r="BG15" s="155"/>
      <c r="BH15" s="156"/>
      <c r="BI15" s="64" t="s">
        <v>29</v>
      </c>
      <c r="BJ15" s="140" t="s">
        <v>30</v>
      </c>
      <c r="BK15" s="155"/>
      <c r="BL15" s="157"/>
      <c r="BM15" s="65" t="s">
        <v>29</v>
      </c>
      <c r="BN15" s="143" t="s">
        <v>28</v>
      </c>
      <c r="BO15" s="155"/>
      <c r="BP15" s="156"/>
      <c r="BR15" s="64" t="s">
        <v>29</v>
      </c>
      <c r="BS15" s="140" t="s">
        <v>30</v>
      </c>
      <c r="BT15" s="155"/>
      <c r="BU15" s="157"/>
      <c r="BV15" s="65" t="s">
        <v>29</v>
      </c>
      <c r="BW15" s="143" t="s">
        <v>28</v>
      </c>
      <c r="BX15" s="155"/>
      <c r="BY15" s="156"/>
      <c r="BZ15" s="64" t="s">
        <v>29</v>
      </c>
      <c r="CA15" s="140" t="s">
        <v>30</v>
      </c>
      <c r="CB15" s="155"/>
      <c r="CC15" s="157"/>
      <c r="CD15" s="65" t="s">
        <v>29</v>
      </c>
      <c r="CE15" s="143" t="s">
        <v>28</v>
      </c>
      <c r="CF15" s="155"/>
      <c r="CG15" s="156"/>
      <c r="CI15" s="64" t="s">
        <v>29</v>
      </c>
      <c r="CJ15" s="140" t="s">
        <v>30</v>
      </c>
      <c r="CK15" s="155"/>
      <c r="CL15" s="157"/>
      <c r="CM15" s="65" t="s">
        <v>29</v>
      </c>
      <c r="CN15" s="143" t="s">
        <v>28</v>
      </c>
      <c r="CO15" s="155"/>
      <c r="CP15" s="156"/>
      <c r="CQ15" s="64" t="s">
        <v>29</v>
      </c>
      <c r="CR15" s="140" t="s">
        <v>30</v>
      </c>
      <c r="CS15" s="155"/>
      <c r="CT15" s="157"/>
      <c r="CU15" s="65" t="s">
        <v>29</v>
      </c>
      <c r="CV15" s="143" t="s">
        <v>28</v>
      </c>
      <c r="CW15" s="155"/>
      <c r="CX15" s="156"/>
      <c r="CZ15" s="64" t="s">
        <v>29</v>
      </c>
      <c r="DA15" s="124" t="s">
        <v>30</v>
      </c>
      <c r="DB15" s="65" t="s">
        <v>29</v>
      </c>
      <c r="DC15" s="125" t="s">
        <v>28</v>
      </c>
      <c r="DD15" s="64" t="s">
        <v>29</v>
      </c>
      <c r="DE15" s="124" t="s">
        <v>30</v>
      </c>
      <c r="DF15" s="65" t="s">
        <v>29</v>
      </c>
      <c r="DG15" s="131" t="s">
        <v>28</v>
      </c>
      <c r="DI15" s="64" t="s">
        <v>29</v>
      </c>
      <c r="DJ15" s="124" t="s">
        <v>30</v>
      </c>
      <c r="DK15" s="65" t="s">
        <v>29</v>
      </c>
      <c r="DL15" s="125" t="s">
        <v>28</v>
      </c>
      <c r="DM15" s="64" t="s">
        <v>29</v>
      </c>
      <c r="DN15" s="124" t="s">
        <v>30</v>
      </c>
      <c r="DO15" s="65" t="s">
        <v>29</v>
      </c>
      <c r="DP15" s="131" t="s">
        <v>28</v>
      </c>
      <c r="DR15" s="64" t="s">
        <v>29</v>
      </c>
      <c r="DS15" s="134" t="s">
        <v>30</v>
      </c>
      <c r="DT15" s="65" t="s">
        <v>29</v>
      </c>
      <c r="DU15" s="135" t="s">
        <v>28</v>
      </c>
      <c r="DV15" s="64" t="s">
        <v>29</v>
      </c>
      <c r="DW15" s="134" t="s">
        <v>30</v>
      </c>
      <c r="DX15" s="65" t="s">
        <v>29</v>
      </c>
      <c r="DY15" s="131" t="s">
        <v>28</v>
      </c>
    </row>
    <row r="16" spans="2:129" s="31" customFormat="1" ht="18.75" customHeight="1" x14ac:dyDescent="0.2">
      <c r="B16" s="171" t="s">
        <v>27</v>
      </c>
      <c r="C16" s="172"/>
      <c r="D16" s="172"/>
      <c r="E16" s="172"/>
      <c r="F16" s="172"/>
      <c r="G16" s="172"/>
      <c r="H16" s="172"/>
      <c r="I16" s="173"/>
      <c r="J16" s="171" t="s">
        <v>27</v>
      </c>
      <c r="K16" s="172"/>
      <c r="L16" s="172"/>
      <c r="M16" s="172"/>
      <c r="N16" s="172"/>
      <c r="O16" s="172"/>
      <c r="P16" s="172"/>
      <c r="Q16" s="173"/>
      <c r="R16" s="30"/>
      <c r="S16" s="171" t="s">
        <v>27</v>
      </c>
      <c r="T16" s="172"/>
      <c r="U16" s="172"/>
      <c r="V16" s="172"/>
      <c r="W16" s="172"/>
      <c r="X16" s="172"/>
      <c r="Y16" s="172"/>
      <c r="Z16" s="173"/>
      <c r="AA16" s="171" t="s">
        <v>27</v>
      </c>
      <c r="AB16" s="172"/>
      <c r="AC16" s="172"/>
      <c r="AD16" s="172"/>
      <c r="AE16" s="172"/>
      <c r="AF16" s="172"/>
      <c r="AG16" s="172"/>
      <c r="AH16" s="173"/>
      <c r="AI16" s="3"/>
      <c r="AJ16" s="171" t="s">
        <v>27</v>
      </c>
      <c r="AK16" s="172"/>
      <c r="AL16" s="172"/>
      <c r="AM16" s="172"/>
      <c r="AN16" s="172"/>
      <c r="AO16" s="172"/>
      <c r="AP16" s="172"/>
      <c r="AQ16" s="173"/>
      <c r="AR16" s="171" t="s">
        <v>27</v>
      </c>
      <c r="AS16" s="172"/>
      <c r="AT16" s="172"/>
      <c r="AU16" s="172"/>
      <c r="AV16" s="172"/>
      <c r="AW16" s="172"/>
      <c r="AX16" s="172"/>
      <c r="AY16" s="173"/>
      <c r="BA16" s="171" t="s">
        <v>27</v>
      </c>
      <c r="BB16" s="172"/>
      <c r="BC16" s="172"/>
      <c r="BD16" s="172"/>
      <c r="BE16" s="172"/>
      <c r="BF16" s="172"/>
      <c r="BG16" s="172"/>
      <c r="BH16" s="173"/>
      <c r="BI16" s="171" t="s">
        <v>27</v>
      </c>
      <c r="BJ16" s="172"/>
      <c r="BK16" s="172"/>
      <c r="BL16" s="172"/>
      <c r="BM16" s="172"/>
      <c r="BN16" s="172"/>
      <c r="BO16" s="172"/>
      <c r="BP16" s="173"/>
      <c r="BR16" s="171" t="s">
        <v>27</v>
      </c>
      <c r="BS16" s="172"/>
      <c r="BT16" s="172"/>
      <c r="BU16" s="172"/>
      <c r="BV16" s="172"/>
      <c r="BW16" s="172"/>
      <c r="BX16" s="172"/>
      <c r="BY16" s="173"/>
      <c r="BZ16" s="171" t="s">
        <v>27</v>
      </c>
      <c r="CA16" s="172"/>
      <c r="CB16" s="172"/>
      <c r="CC16" s="172"/>
      <c r="CD16" s="172"/>
      <c r="CE16" s="172"/>
      <c r="CF16" s="172"/>
      <c r="CG16" s="173"/>
      <c r="CI16" s="171" t="s">
        <v>27</v>
      </c>
      <c r="CJ16" s="172"/>
      <c r="CK16" s="172"/>
      <c r="CL16" s="172"/>
      <c r="CM16" s="172"/>
      <c r="CN16" s="172"/>
      <c r="CO16" s="172"/>
      <c r="CP16" s="173"/>
      <c r="CQ16" s="171" t="s">
        <v>27</v>
      </c>
      <c r="CR16" s="172"/>
      <c r="CS16" s="172"/>
      <c r="CT16" s="172"/>
      <c r="CU16" s="172"/>
      <c r="CV16" s="172"/>
      <c r="CW16" s="172"/>
      <c r="CX16" s="173"/>
      <c r="CZ16" s="171" t="s">
        <v>27</v>
      </c>
      <c r="DA16" s="172"/>
      <c r="DB16" s="172"/>
      <c r="DC16" s="172"/>
      <c r="DD16" s="171" t="s">
        <v>27</v>
      </c>
      <c r="DE16" s="172"/>
      <c r="DF16" s="172"/>
      <c r="DG16" s="173"/>
      <c r="DI16" s="171" t="s">
        <v>27</v>
      </c>
      <c r="DJ16" s="172"/>
      <c r="DK16" s="172"/>
      <c r="DL16" s="172"/>
      <c r="DM16" s="171" t="s">
        <v>27</v>
      </c>
      <c r="DN16" s="172"/>
      <c r="DO16" s="172"/>
      <c r="DP16" s="173"/>
      <c r="DR16" s="171" t="s">
        <v>27</v>
      </c>
      <c r="DS16" s="172"/>
      <c r="DT16" s="172"/>
      <c r="DU16" s="172"/>
      <c r="DV16" s="171" t="s">
        <v>27</v>
      </c>
      <c r="DW16" s="172"/>
      <c r="DX16" s="172"/>
      <c r="DY16" s="173"/>
    </row>
    <row r="17" spans="2:129" ht="14.25" customHeight="1" x14ac:dyDescent="0.2">
      <c r="B17" s="95" t="s">
        <v>55</v>
      </c>
      <c r="C17" s="86">
        <v>1807</v>
      </c>
      <c r="D17" s="87" t="s">
        <v>0</v>
      </c>
      <c r="E17" s="88">
        <v>1912</v>
      </c>
      <c r="F17" s="95" t="s">
        <v>54</v>
      </c>
      <c r="G17" s="86">
        <v>1913</v>
      </c>
      <c r="H17" s="87" t="s">
        <v>0</v>
      </c>
      <c r="I17" s="88">
        <v>2173</v>
      </c>
      <c r="J17" s="95" t="s">
        <v>55</v>
      </c>
      <c r="K17" s="89">
        <v>11.29</v>
      </c>
      <c r="L17" s="87" t="s">
        <v>0</v>
      </c>
      <c r="M17" s="90">
        <v>11.95</v>
      </c>
      <c r="N17" s="95" t="s">
        <v>54</v>
      </c>
      <c r="O17" s="89">
        <v>11.96</v>
      </c>
      <c r="P17" s="87" t="s">
        <v>0</v>
      </c>
      <c r="Q17" s="90">
        <v>13.58</v>
      </c>
      <c r="S17" s="95" t="s">
        <v>55</v>
      </c>
      <c r="T17" s="86">
        <f>ROUND(C17+20,0)</f>
        <v>1827</v>
      </c>
      <c r="U17" s="87" t="s">
        <v>0</v>
      </c>
      <c r="V17" s="88">
        <f>ROUND(T17*(E17/C17),0)</f>
        <v>1933</v>
      </c>
      <c r="W17" s="95" t="s">
        <v>54</v>
      </c>
      <c r="X17" s="86">
        <f>ROUND(V17+1,0)</f>
        <v>1934</v>
      </c>
      <c r="Y17" s="87" t="s">
        <v>0</v>
      </c>
      <c r="Z17" s="88">
        <f>ROUND(X17*(I17/G17),0)</f>
        <v>2197</v>
      </c>
      <c r="AA17" s="95" t="s">
        <v>55</v>
      </c>
      <c r="AB17" s="89">
        <f>ROUND(T17/160,2)</f>
        <v>11.42</v>
      </c>
      <c r="AC17" s="87" t="s">
        <v>0</v>
      </c>
      <c r="AD17" s="90">
        <f>ROUND(V17/160,2)</f>
        <v>12.08</v>
      </c>
      <c r="AE17" s="95" t="s">
        <v>54</v>
      </c>
      <c r="AF17" s="89">
        <f>ROUND(X17/160,2)</f>
        <v>12.09</v>
      </c>
      <c r="AG17" s="87" t="s">
        <v>0</v>
      </c>
      <c r="AH17" s="90">
        <f>ROUND(Z17/160,2)</f>
        <v>13.73</v>
      </c>
      <c r="AJ17" s="95" t="s">
        <v>55</v>
      </c>
      <c r="AK17" s="86">
        <f>ROUND(T17*(1+0.004),0)</f>
        <v>1834</v>
      </c>
      <c r="AL17" s="87" t="s">
        <v>0</v>
      </c>
      <c r="AM17" s="88">
        <f>ROUND(AK17*(V17/T17),0)</f>
        <v>1940</v>
      </c>
      <c r="AN17" s="95" t="s">
        <v>54</v>
      </c>
      <c r="AO17" s="86">
        <f>ROUND(AM17+1,0)</f>
        <v>1941</v>
      </c>
      <c r="AP17" s="87" t="s">
        <v>0</v>
      </c>
      <c r="AQ17" s="88">
        <f>ROUND(AO17*(Z17/X17),0)</f>
        <v>2205</v>
      </c>
      <c r="AR17" s="95" t="s">
        <v>55</v>
      </c>
      <c r="AS17" s="89">
        <f>ROUND(AK17/160,2)</f>
        <v>11.46</v>
      </c>
      <c r="AT17" s="87" t="s">
        <v>0</v>
      </c>
      <c r="AU17" s="90">
        <f>ROUND(AM17/160,2)</f>
        <v>12.13</v>
      </c>
      <c r="AV17" s="95" t="s">
        <v>54</v>
      </c>
      <c r="AW17" s="89">
        <f>ROUND(AO17/160,2)</f>
        <v>12.13</v>
      </c>
      <c r="AX17" s="87" t="s">
        <v>0</v>
      </c>
      <c r="AY17" s="90">
        <f>ROUND(AQ17/160,2)</f>
        <v>13.78</v>
      </c>
      <c r="BA17" s="95" t="s">
        <v>55</v>
      </c>
      <c r="BB17" s="86">
        <f>ROUND(AK17+19.34,0)</f>
        <v>1853</v>
      </c>
      <c r="BC17" s="87" t="s">
        <v>0</v>
      </c>
      <c r="BD17" s="88">
        <f>ROUND(AM17+19.34,0)</f>
        <v>1959</v>
      </c>
      <c r="BE17" s="95" t="s">
        <v>54</v>
      </c>
      <c r="BF17" s="86">
        <f>ROUND(AO17+19.34,0)</f>
        <v>1960</v>
      </c>
      <c r="BG17" s="87" t="s">
        <v>0</v>
      </c>
      <c r="BH17" s="88">
        <f>ROUND(AQ17+19.34,0)</f>
        <v>2224</v>
      </c>
      <c r="BI17" s="95" t="s">
        <v>55</v>
      </c>
      <c r="BJ17" s="89">
        <f>ROUND(BB17/160,2)</f>
        <v>11.58</v>
      </c>
      <c r="BK17" s="87" t="s">
        <v>0</v>
      </c>
      <c r="BL17" s="90">
        <f>ROUND(BD17/160,2)</f>
        <v>12.24</v>
      </c>
      <c r="BM17" s="95" t="s">
        <v>54</v>
      </c>
      <c r="BN17" s="89">
        <f>ROUND(BF17/160,2)</f>
        <v>12.25</v>
      </c>
      <c r="BO17" s="87" t="s">
        <v>0</v>
      </c>
      <c r="BP17" s="90">
        <f>ROUND(BH17/160,2)</f>
        <v>13.9</v>
      </c>
      <c r="BR17" s="95" t="s">
        <v>55</v>
      </c>
      <c r="BS17" s="86">
        <f>ROUND(BB17*(1+$BS$24),0)</f>
        <v>1873</v>
      </c>
      <c r="BT17" s="87" t="s">
        <v>0</v>
      </c>
      <c r="BU17" s="88">
        <f>ROUND(BD17*(1+$BS$24),0)</f>
        <v>1981</v>
      </c>
      <c r="BV17" s="95" t="s">
        <v>54</v>
      </c>
      <c r="BW17" s="86">
        <f>ROUND(BF17*(1+$BS$24),0)</f>
        <v>1982</v>
      </c>
      <c r="BX17" s="87" t="s">
        <v>0</v>
      </c>
      <c r="BY17" s="88">
        <f>ROUND(BH17*(1+$BS$24),0)</f>
        <v>2248</v>
      </c>
      <c r="BZ17" s="95" t="s">
        <v>55</v>
      </c>
      <c r="CA17" s="89">
        <f>ROUND(BS17/160,2)</f>
        <v>11.71</v>
      </c>
      <c r="CB17" s="87" t="s">
        <v>0</v>
      </c>
      <c r="CC17" s="90">
        <f>ROUND(BU17/160,2)</f>
        <v>12.38</v>
      </c>
      <c r="CD17" s="95" t="s">
        <v>54</v>
      </c>
      <c r="CE17" s="89">
        <f>ROUND(BW17/160,2)</f>
        <v>12.39</v>
      </c>
      <c r="CF17" s="87" t="s">
        <v>0</v>
      </c>
      <c r="CG17" s="90">
        <f>ROUND(BY17/160,2)</f>
        <v>14.05</v>
      </c>
      <c r="CI17" s="95" t="s">
        <v>55</v>
      </c>
      <c r="CJ17" s="86">
        <f>ROUND(BS17*(1+$CJ$26),0)</f>
        <v>1890</v>
      </c>
      <c r="CK17" s="87" t="s">
        <v>0</v>
      </c>
      <c r="CL17" s="88">
        <f>ROUND(BU17*(1+$CJ$26),0)</f>
        <v>1999</v>
      </c>
      <c r="CM17" s="95" t="s">
        <v>54</v>
      </c>
      <c r="CN17" s="86">
        <f>ROUND(BW17*(1+$CJ$26),0)</f>
        <v>2000</v>
      </c>
      <c r="CO17" s="87" t="s">
        <v>0</v>
      </c>
      <c r="CP17" s="88">
        <f>ROUND(BY17*(1+$CJ$26),0)</f>
        <v>2268</v>
      </c>
      <c r="CQ17" s="95" t="s">
        <v>55</v>
      </c>
      <c r="CR17" s="89">
        <f>ROUND(CJ17/160,2)</f>
        <v>11.81</v>
      </c>
      <c r="CS17" s="87" t="s">
        <v>0</v>
      </c>
      <c r="CT17" s="90">
        <f>ROUND(CL17/160,2)</f>
        <v>12.49</v>
      </c>
      <c r="CU17" s="95" t="s">
        <v>54</v>
      </c>
      <c r="CV17" s="89">
        <f>ROUND(CN17/160,2)</f>
        <v>12.5</v>
      </c>
      <c r="CW17" s="87" t="s">
        <v>0</v>
      </c>
      <c r="CX17" s="90">
        <f>ROUND(CP17/160,2)</f>
        <v>14.18</v>
      </c>
      <c r="CZ17" s="95" t="s">
        <v>55</v>
      </c>
      <c r="DA17" s="86">
        <f>ROUND(CJ17*(1+$DA$26),0)</f>
        <v>1905</v>
      </c>
      <c r="DB17" s="95" t="s">
        <v>54</v>
      </c>
      <c r="DC17" s="86">
        <f>ROUND(CN17*(1+$DA$26),0)</f>
        <v>2016</v>
      </c>
      <c r="DD17" s="95" t="s">
        <v>55</v>
      </c>
      <c r="DE17" s="89">
        <f>ROUND(DA17/160,2)</f>
        <v>11.91</v>
      </c>
      <c r="DF17" s="95" t="s">
        <v>54</v>
      </c>
      <c r="DG17" s="90">
        <f>ROUND(DC17/160,2)</f>
        <v>12.6</v>
      </c>
      <c r="DI17" s="95" t="s">
        <v>55</v>
      </c>
      <c r="DJ17" s="86">
        <f>ROUND(DA17*(1+$DJ$26),0)</f>
        <v>1924</v>
      </c>
      <c r="DK17" s="95" t="s">
        <v>54</v>
      </c>
      <c r="DL17" s="86">
        <f>ROUND(DC17*(1+$DJ$26),0)</f>
        <v>2036</v>
      </c>
      <c r="DM17" s="95" t="s">
        <v>55</v>
      </c>
      <c r="DN17" s="89">
        <f>ROUND(DJ17/160,2)</f>
        <v>12.03</v>
      </c>
      <c r="DO17" s="95" t="s">
        <v>54</v>
      </c>
      <c r="DP17" s="90">
        <f>ROUND(DL17/160,2)</f>
        <v>12.73</v>
      </c>
      <c r="DR17" s="95" t="s">
        <v>55</v>
      </c>
      <c r="DS17" s="86">
        <f>ROUND(DJ17*(1+$DS$26),0)</f>
        <v>1936</v>
      </c>
      <c r="DT17" s="95" t="s">
        <v>54</v>
      </c>
      <c r="DU17" s="86">
        <f>ROUND(DL17*(1+$DS$26),0)</f>
        <v>2048</v>
      </c>
      <c r="DV17" s="95" t="s">
        <v>55</v>
      </c>
      <c r="DW17" s="89">
        <f>ROUND(DS17/160,2)</f>
        <v>12.1</v>
      </c>
      <c r="DX17" s="95" t="s">
        <v>54</v>
      </c>
      <c r="DY17" s="90">
        <f>ROUND(DU17/160,2)</f>
        <v>12.8</v>
      </c>
    </row>
    <row r="18" spans="2:129" ht="18.75" customHeight="1" x14ac:dyDescent="0.2">
      <c r="B18" s="168" t="s">
        <v>20</v>
      </c>
      <c r="C18" s="169"/>
      <c r="D18" s="169"/>
      <c r="E18" s="169"/>
      <c r="F18" s="169"/>
      <c r="G18" s="169"/>
      <c r="H18" s="169"/>
      <c r="I18" s="170"/>
      <c r="J18" s="168" t="s">
        <v>20</v>
      </c>
      <c r="K18" s="169"/>
      <c r="L18" s="169"/>
      <c r="M18" s="169"/>
      <c r="N18" s="169"/>
      <c r="O18" s="169"/>
      <c r="P18" s="169"/>
      <c r="Q18" s="170"/>
      <c r="S18" s="168" t="s">
        <v>20</v>
      </c>
      <c r="T18" s="169"/>
      <c r="U18" s="169"/>
      <c r="V18" s="169"/>
      <c r="W18" s="169"/>
      <c r="X18" s="169"/>
      <c r="Y18" s="169"/>
      <c r="Z18" s="170"/>
      <c r="AA18" s="168" t="s">
        <v>20</v>
      </c>
      <c r="AB18" s="169"/>
      <c r="AC18" s="169"/>
      <c r="AD18" s="169"/>
      <c r="AE18" s="169"/>
      <c r="AF18" s="169"/>
      <c r="AG18" s="169"/>
      <c r="AH18" s="170"/>
      <c r="AJ18" s="168" t="s">
        <v>20</v>
      </c>
      <c r="AK18" s="169"/>
      <c r="AL18" s="169"/>
      <c r="AM18" s="169"/>
      <c r="AN18" s="169"/>
      <c r="AO18" s="169"/>
      <c r="AP18" s="169"/>
      <c r="AQ18" s="170"/>
      <c r="AR18" s="168" t="s">
        <v>20</v>
      </c>
      <c r="AS18" s="169"/>
      <c r="AT18" s="169"/>
      <c r="AU18" s="169"/>
      <c r="AV18" s="169"/>
      <c r="AW18" s="169"/>
      <c r="AX18" s="169"/>
      <c r="AY18" s="170"/>
      <c r="BA18" s="168" t="s">
        <v>20</v>
      </c>
      <c r="BB18" s="169"/>
      <c r="BC18" s="169"/>
      <c r="BD18" s="169"/>
      <c r="BE18" s="169"/>
      <c r="BF18" s="169"/>
      <c r="BG18" s="169"/>
      <c r="BH18" s="170"/>
      <c r="BI18" s="168" t="s">
        <v>20</v>
      </c>
      <c r="BJ18" s="169"/>
      <c r="BK18" s="169"/>
      <c r="BL18" s="169"/>
      <c r="BM18" s="169"/>
      <c r="BN18" s="169"/>
      <c r="BO18" s="169"/>
      <c r="BP18" s="170"/>
      <c r="BR18" s="168" t="s">
        <v>20</v>
      </c>
      <c r="BS18" s="169"/>
      <c r="BT18" s="169"/>
      <c r="BU18" s="169"/>
      <c r="BV18" s="169"/>
      <c r="BW18" s="169"/>
      <c r="BX18" s="169"/>
      <c r="BY18" s="170"/>
      <c r="BZ18" s="168" t="s">
        <v>20</v>
      </c>
      <c r="CA18" s="169"/>
      <c r="CB18" s="169"/>
      <c r="CC18" s="169"/>
      <c r="CD18" s="169"/>
      <c r="CE18" s="169"/>
      <c r="CF18" s="169"/>
      <c r="CG18" s="170"/>
      <c r="CI18" s="168" t="s">
        <v>20</v>
      </c>
      <c r="CJ18" s="169"/>
      <c r="CK18" s="169"/>
      <c r="CL18" s="169"/>
      <c r="CM18" s="169"/>
      <c r="CN18" s="169"/>
      <c r="CO18" s="169"/>
      <c r="CP18" s="170"/>
      <c r="CQ18" s="168" t="s">
        <v>20</v>
      </c>
      <c r="CR18" s="169"/>
      <c r="CS18" s="169"/>
      <c r="CT18" s="169"/>
      <c r="CU18" s="169"/>
      <c r="CV18" s="169"/>
      <c r="CW18" s="169"/>
      <c r="CX18" s="170"/>
      <c r="CZ18" s="168" t="s">
        <v>20</v>
      </c>
      <c r="DA18" s="169"/>
      <c r="DB18" s="169"/>
      <c r="DC18" s="169"/>
      <c r="DD18" s="168" t="s">
        <v>20</v>
      </c>
      <c r="DE18" s="169"/>
      <c r="DF18" s="169"/>
      <c r="DG18" s="170"/>
      <c r="DI18" s="168" t="s">
        <v>20</v>
      </c>
      <c r="DJ18" s="169"/>
      <c r="DK18" s="169"/>
      <c r="DL18" s="169"/>
      <c r="DM18" s="168" t="s">
        <v>20</v>
      </c>
      <c r="DN18" s="169"/>
      <c r="DO18" s="169"/>
      <c r="DP18" s="170"/>
      <c r="DR18" s="168" t="s">
        <v>20</v>
      </c>
      <c r="DS18" s="169"/>
      <c r="DT18" s="169"/>
      <c r="DU18" s="169"/>
      <c r="DV18" s="168" t="s">
        <v>20</v>
      </c>
      <c r="DW18" s="169"/>
      <c r="DX18" s="169"/>
      <c r="DY18" s="170"/>
    </row>
    <row r="19" spans="2:129" ht="14.25" customHeight="1" x14ac:dyDescent="0.2">
      <c r="B19" s="95" t="s">
        <v>53</v>
      </c>
      <c r="C19" s="86">
        <v>2016</v>
      </c>
      <c r="D19" s="87" t="s">
        <v>0</v>
      </c>
      <c r="E19" s="88">
        <v>2279</v>
      </c>
      <c r="F19" s="95" t="s">
        <v>52</v>
      </c>
      <c r="G19" s="86">
        <v>2280</v>
      </c>
      <c r="H19" s="87" t="s">
        <v>0</v>
      </c>
      <c r="I19" s="88">
        <v>2553</v>
      </c>
      <c r="J19" s="95" t="s">
        <v>53</v>
      </c>
      <c r="K19" s="89">
        <v>12.6</v>
      </c>
      <c r="L19" s="87" t="s">
        <v>0</v>
      </c>
      <c r="M19" s="90">
        <v>14.24</v>
      </c>
      <c r="N19" s="95" t="s">
        <v>52</v>
      </c>
      <c r="O19" s="89">
        <v>14.25</v>
      </c>
      <c r="P19" s="87" t="s">
        <v>0</v>
      </c>
      <c r="Q19" s="90">
        <v>15.96</v>
      </c>
      <c r="S19" s="95" t="s">
        <v>53</v>
      </c>
      <c r="T19" s="86">
        <f>ROUND(C19+20,0)</f>
        <v>2036</v>
      </c>
      <c r="U19" s="87" t="s">
        <v>0</v>
      </c>
      <c r="V19" s="88">
        <f>ROUND(T19*(E19/C19),0)</f>
        <v>2302</v>
      </c>
      <c r="W19" s="95" t="s">
        <v>52</v>
      </c>
      <c r="X19" s="86">
        <f>ROUND(V19+1,0)</f>
        <v>2303</v>
      </c>
      <c r="Y19" s="87" t="s">
        <v>0</v>
      </c>
      <c r="Z19" s="88">
        <f>ROUND(X19*(I19/G19),0)</f>
        <v>2579</v>
      </c>
      <c r="AA19" s="95" t="s">
        <v>53</v>
      </c>
      <c r="AB19" s="89">
        <f>ROUND(T19/160,2)</f>
        <v>12.73</v>
      </c>
      <c r="AC19" s="87" t="s">
        <v>0</v>
      </c>
      <c r="AD19" s="90">
        <f>ROUND(V19/160,2)</f>
        <v>14.39</v>
      </c>
      <c r="AE19" s="95" t="s">
        <v>52</v>
      </c>
      <c r="AF19" s="89">
        <f>ROUND(X19/160,2)</f>
        <v>14.39</v>
      </c>
      <c r="AG19" s="87" t="s">
        <v>0</v>
      </c>
      <c r="AH19" s="90">
        <f>ROUND(Z19/160,2)</f>
        <v>16.12</v>
      </c>
      <c r="AJ19" s="95" t="s">
        <v>53</v>
      </c>
      <c r="AK19" s="86">
        <f>ROUND(T19*(1+0.004),0)</f>
        <v>2044</v>
      </c>
      <c r="AL19" s="87" t="s">
        <v>0</v>
      </c>
      <c r="AM19" s="88">
        <f>ROUND(AK19*(V19/T19),0)</f>
        <v>2311</v>
      </c>
      <c r="AN19" s="95" t="s">
        <v>52</v>
      </c>
      <c r="AO19" s="86">
        <f>ROUND(AM19+1,0)</f>
        <v>2312</v>
      </c>
      <c r="AP19" s="87" t="s">
        <v>0</v>
      </c>
      <c r="AQ19" s="88">
        <f>ROUND(AO19*(Z19/X19),0)</f>
        <v>2589</v>
      </c>
      <c r="AR19" s="95" t="s">
        <v>53</v>
      </c>
      <c r="AS19" s="89">
        <f>ROUND(AK19/160,2)</f>
        <v>12.78</v>
      </c>
      <c r="AT19" s="87" t="s">
        <v>0</v>
      </c>
      <c r="AU19" s="90">
        <f>ROUND(AM19/160,2)</f>
        <v>14.44</v>
      </c>
      <c r="AV19" s="95" t="s">
        <v>52</v>
      </c>
      <c r="AW19" s="89">
        <f>ROUND(AO19/160,2)</f>
        <v>14.45</v>
      </c>
      <c r="AX19" s="87" t="s">
        <v>0</v>
      </c>
      <c r="AY19" s="90">
        <f>ROUND(AQ19/160,2)</f>
        <v>16.18</v>
      </c>
      <c r="BA19" s="95" t="s">
        <v>53</v>
      </c>
      <c r="BB19" s="86">
        <f>ROUND(AK19+19.34,0)</f>
        <v>2063</v>
      </c>
      <c r="BC19" s="87" t="s">
        <v>0</v>
      </c>
      <c r="BD19" s="88">
        <f>ROUND(AM19+19.34,0)</f>
        <v>2330</v>
      </c>
      <c r="BE19" s="95" t="s">
        <v>52</v>
      </c>
      <c r="BF19" s="86">
        <f>ROUND(AO19+19.34,0)</f>
        <v>2331</v>
      </c>
      <c r="BG19" s="87" t="s">
        <v>0</v>
      </c>
      <c r="BH19" s="88">
        <f>ROUND(AQ19+19.34,0)</f>
        <v>2608</v>
      </c>
      <c r="BI19" s="95" t="s">
        <v>53</v>
      </c>
      <c r="BJ19" s="89">
        <f>ROUND(BB19/160,2)</f>
        <v>12.89</v>
      </c>
      <c r="BK19" s="87" t="s">
        <v>0</v>
      </c>
      <c r="BL19" s="90">
        <f>ROUND(BD19/160,2)</f>
        <v>14.56</v>
      </c>
      <c r="BM19" s="95" t="s">
        <v>52</v>
      </c>
      <c r="BN19" s="89">
        <f>ROUND(BF19/160,2)</f>
        <v>14.57</v>
      </c>
      <c r="BO19" s="87" t="s">
        <v>0</v>
      </c>
      <c r="BP19" s="90">
        <f>ROUND(BH19/160,2)</f>
        <v>16.3</v>
      </c>
      <c r="BR19" s="95" t="s">
        <v>53</v>
      </c>
      <c r="BS19" s="86">
        <f>ROUND(BB19*(1+$BS$24),0)</f>
        <v>2086</v>
      </c>
      <c r="BT19" s="87" t="s">
        <v>0</v>
      </c>
      <c r="BU19" s="88">
        <f>ROUND(BD19*(1+$BS$24),0)</f>
        <v>2356</v>
      </c>
      <c r="BV19" s="95" t="s">
        <v>52</v>
      </c>
      <c r="BW19" s="86">
        <f>ROUND(BF19*(1+$BS$24),0)</f>
        <v>2357</v>
      </c>
      <c r="BX19" s="87" t="s">
        <v>0</v>
      </c>
      <c r="BY19" s="88">
        <f>ROUND(BH19*(1+$BS$24),0)</f>
        <v>2637</v>
      </c>
      <c r="BZ19" s="95" t="s">
        <v>53</v>
      </c>
      <c r="CA19" s="89">
        <f>ROUND(BS19/160,2)</f>
        <v>13.04</v>
      </c>
      <c r="CB19" s="87" t="s">
        <v>0</v>
      </c>
      <c r="CC19" s="90">
        <f>ROUND(BU19/160,2)</f>
        <v>14.73</v>
      </c>
      <c r="CD19" s="95" t="s">
        <v>52</v>
      </c>
      <c r="CE19" s="89">
        <f>ROUND(BW19/160,2)</f>
        <v>14.73</v>
      </c>
      <c r="CF19" s="87" t="s">
        <v>0</v>
      </c>
      <c r="CG19" s="90">
        <f>ROUND(BY19/160,2)</f>
        <v>16.48</v>
      </c>
      <c r="CI19" s="95" t="s">
        <v>53</v>
      </c>
      <c r="CJ19" s="86">
        <f>ROUND(BS19*(1+$CJ$26),0)</f>
        <v>2105</v>
      </c>
      <c r="CK19" s="87" t="s">
        <v>0</v>
      </c>
      <c r="CL19" s="88">
        <f>ROUND(BU19*(1+$CJ$26),0)</f>
        <v>2377</v>
      </c>
      <c r="CM19" s="95" t="s">
        <v>52</v>
      </c>
      <c r="CN19" s="86">
        <f>ROUND(BW19*(1+$CJ$26),0)</f>
        <v>2378</v>
      </c>
      <c r="CO19" s="87" t="s">
        <v>0</v>
      </c>
      <c r="CP19" s="88">
        <f>ROUND(BY19*(1+$CJ$26),0)</f>
        <v>2661</v>
      </c>
      <c r="CQ19" s="95" t="s">
        <v>53</v>
      </c>
      <c r="CR19" s="89">
        <f>ROUND(CJ19/160,2)</f>
        <v>13.16</v>
      </c>
      <c r="CS19" s="87" t="s">
        <v>0</v>
      </c>
      <c r="CT19" s="90">
        <f>ROUND(CL19/160,2)</f>
        <v>14.86</v>
      </c>
      <c r="CU19" s="95" t="s">
        <v>52</v>
      </c>
      <c r="CV19" s="89">
        <f>ROUND(CN19/160,2)</f>
        <v>14.86</v>
      </c>
      <c r="CW19" s="87" t="s">
        <v>0</v>
      </c>
      <c r="CX19" s="90">
        <f>ROUND(CP19/160,2)</f>
        <v>16.63</v>
      </c>
      <c r="CZ19" s="95" t="s">
        <v>53</v>
      </c>
      <c r="DA19" s="86">
        <f>ROUND(CJ19*(1+$DA$26),0)</f>
        <v>2122</v>
      </c>
      <c r="DB19" s="95" t="s">
        <v>52</v>
      </c>
      <c r="DC19" s="86">
        <f>ROUND(CN19*(1+$DA$26),0)</f>
        <v>2397</v>
      </c>
      <c r="DD19" s="95" t="s">
        <v>53</v>
      </c>
      <c r="DE19" s="89">
        <f>ROUND(DA19/160,2)</f>
        <v>13.26</v>
      </c>
      <c r="DF19" s="95" t="s">
        <v>52</v>
      </c>
      <c r="DG19" s="90">
        <f>ROUND(DC19/160,2)</f>
        <v>14.98</v>
      </c>
      <c r="DI19" s="95" t="s">
        <v>53</v>
      </c>
      <c r="DJ19" s="86">
        <f>ROUND(DA19*(1+$DJ$26),0)</f>
        <v>2143</v>
      </c>
      <c r="DK19" s="95" t="s">
        <v>52</v>
      </c>
      <c r="DL19" s="86">
        <f>ROUND(DC19*(1+$DJ$26),0)</f>
        <v>2421</v>
      </c>
      <c r="DM19" s="95" t="s">
        <v>53</v>
      </c>
      <c r="DN19" s="89">
        <f>ROUND(DJ19/160,2)</f>
        <v>13.39</v>
      </c>
      <c r="DO19" s="95" t="s">
        <v>52</v>
      </c>
      <c r="DP19" s="90">
        <f>ROUND(DL19/160,2)</f>
        <v>15.13</v>
      </c>
      <c r="DR19" s="95" t="s">
        <v>53</v>
      </c>
      <c r="DS19" s="86">
        <f>ROUND(DJ19*(1+$DS$26),0)</f>
        <v>2156</v>
      </c>
      <c r="DT19" s="95" t="s">
        <v>52</v>
      </c>
      <c r="DU19" s="86">
        <f>ROUND(DL19*(1+$DS$26),0)</f>
        <v>2436</v>
      </c>
      <c r="DV19" s="95" t="s">
        <v>53</v>
      </c>
      <c r="DW19" s="89">
        <f>ROUND(DS19/160,2)</f>
        <v>13.48</v>
      </c>
      <c r="DX19" s="95" t="s">
        <v>52</v>
      </c>
      <c r="DY19" s="90">
        <f>ROUND(DU19/160,2)</f>
        <v>15.23</v>
      </c>
    </row>
    <row r="20" spans="2:129" ht="18.75" customHeight="1" x14ac:dyDescent="0.2">
      <c r="B20" s="168" t="s">
        <v>51</v>
      </c>
      <c r="C20" s="169"/>
      <c r="D20" s="169"/>
      <c r="E20" s="169"/>
      <c r="F20" s="169"/>
      <c r="G20" s="169"/>
      <c r="H20" s="169"/>
      <c r="I20" s="170"/>
      <c r="J20" s="168" t="s">
        <v>20</v>
      </c>
      <c r="K20" s="169"/>
      <c r="L20" s="169"/>
      <c r="M20" s="169"/>
      <c r="N20" s="169"/>
      <c r="O20" s="169"/>
      <c r="P20" s="169"/>
      <c r="Q20" s="170"/>
      <c r="S20" s="168" t="s">
        <v>20</v>
      </c>
      <c r="T20" s="169"/>
      <c r="U20" s="169"/>
      <c r="V20" s="169"/>
      <c r="W20" s="169"/>
      <c r="X20" s="169"/>
      <c r="Y20" s="169"/>
      <c r="Z20" s="170"/>
      <c r="AA20" s="168" t="s">
        <v>20</v>
      </c>
      <c r="AB20" s="169"/>
      <c r="AC20" s="169"/>
      <c r="AD20" s="169"/>
      <c r="AE20" s="169"/>
      <c r="AF20" s="169"/>
      <c r="AG20" s="169"/>
      <c r="AH20" s="170"/>
      <c r="AJ20" s="168" t="s">
        <v>20</v>
      </c>
      <c r="AK20" s="169"/>
      <c r="AL20" s="169"/>
      <c r="AM20" s="169"/>
      <c r="AN20" s="169"/>
      <c r="AO20" s="169"/>
      <c r="AP20" s="169"/>
      <c r="AQ20" s="170"/>
      <c r="AR20" s="168" t="s">
        <v>20</v>
      </c>
      <c r="AS20" s="169"/>
      <c r="AT20" s="169"/>
      <c r="AU20" s="169"/>
      <c r="AV20" s="169"/>
      <c r="AW20" s="169"/>
      <c r="AX20" s="169"/>
      <c r="AY20" s="170"/>
      <c r="BA20" s="168" t="s">
        <v>20</v>
      </c>
      <c r="BB20" s="169"/>
      <c r="BC20" s="169"/>
      <c r="BD20" s="169"/>
      <c r="BE20" s="169"/>
      <c r="BF20" s="169"/>
      <c r="BG20" s="169"/>
      <c r="BH20" s="170"/>
      <c r="BI20" s="168" t="s">
        <v>20</v>
      </c>
      <c r="BJ20" s="169"/>
      <c r="BK20" s="169"/>
      <c r="BL20" s="169"/>
      <c r="BM20" s="169"/>
      <c r="BN20" s="169"/>
      <c r="BO20" s="169"/>
      <c r="BP20" s="170"/>
      <c r="BR20" s="168" t="s">
        <v>20</v>
      </c>
      <c r="BS20" s="169"/>
      <c r="BT20" s="169"/>
      <c r="BU20" s="169"/>
      <c r="BV20" s="169"/>
      <c r="BW20" s="169"/>
      <c r="BX20" s="169"/>
      <c r="BY20" s="170"/>
      <c r="BZ20" s="168" t="s">
        <v>20</v>
      </c>
      <c r="CA20" s="169"/>
      <c r="CB20" s="169"/>
      <c r="CC20" s="169"/>
      <c r="CD20" s="169"/>
      <c r="CE20" s="169"/>
      <c r="CF20" s="169"/>
      <c r="CG20" s="170"/>
      <c r="CI20" s="168" t="s">
        <v>20</v>
      </c>
      <c r="CJ20" s="169"/>
      <c r="CK20" s="169"/>
      <c r="CL20" s="169"/>
      <c r="CM20" s="169"/>
      <c r="CN20" s="169"/>
      <c r="CO20" s="169"/>
      <c r="CP20" s="170"/>
      <c r="CQ20" s="168" t="s">
        <v>20</v>
      </c>
      <c r="CR20" s="169"/>
      <c r="CS20" s="169"/>
      <c r="CT20" s="169"/>
      <c r="CU20" s="169"/>
      <c r="CV20" s="169"/>
      <c r="CW20" s="169"/>
      <c r="CX20" s="170"/>
      <c r="CZ20" s="168" t="s">
        <v>20</v>
      </c>
      <c r="DA20" s="169"/>
      <c r="DB20" s="169"/>
      <c r="DC20" s="169"/>
      <c r="DD20" s="168" t="s">
        <v>20</v>
      </c>
      <c r="DE20" s="169"/>
      <c r="DF20" s="169"/>
      <c r="DG20" s="170"/>
      <c r="DI20" s="168" t="s">
        <v>20</v>
      </c>
      <c r="DJ20" s="169"/>
      <c r="DK20" s="169"/>
      <c r="DL20" s="169"/>
      <c r="DM20" s="168" t="s">
        <v>20</v>
      </c>
      <c r="DN20" s="169"/>
      <c r="DO20" s="169"/>
      <c r="DP20" s="170"/>
      <c r="DR20" s="168" t="s">
        <v>20</v>
      </c>
      <c r="DS20" s="169"/>
      <c r="DT20" s="169"/>
      <c r="DU20" s="169"/>
      <c r="DV20" s="168" t="s">
        <v>20</v>
      </c>
      <c r="DW20" s="169"/>
      <c r="DX20" s="169"/>
      <c r="DY20" s="170"/>
    </row>
    <row r="21" spans="2:129" ht="14.25" customHeight="1" thickBot="1" x14ac:dyDescent="0.25">
      <c r="B21" s="96" t="s">
        <v>50</v>
      </c>
      <c r="C21" s="91">
        <v>2376</v>
      </c>
      <c r="D21" s="66" t="s">
        <v>0</v>
      </c>
      <c r="E21" s="92">
        <v>2634</v>
      </c>
      <c r="F21" s="96" t="s">
        <v>49</v>
      </c>
      <c r="G21" s="91">
        <v>2635</v>
      </c>
      <c r="H21" s="66" t="s">
        <v>0</v>
      </c>
      <c r="I21" s="92">
        <v>2842</v>
      </c>
      <c r="J21" s="96" t="s">
        <v>50</v>
      </c>
      <c r="K21" s="93">
        <v>14.85</v>
      </c>
      <c r="L21" s="66" t="s">
        <v>0</v>
      </c>
      <c r="M21" s="94">
        <v>16.46</v>
      </c>
      <c r="N21" s="96" t="s">
        <v>49</v>
      </c>
      <c r="O21" s="93">
        <v>16.47</v>
      </c>
      <c r="P21" s="66" t="s">
        <v>0</v>
      </c>
      <c r="Q21" s="94">
        <v>17.760000000000002</v>
      </c>
      <c r="S21" s="96" t="s">
        <v>50</v>
      </c>
      <c r="T21" s="91">
        <f>ROUND(C21+20,0)</f>
        <v>2396</v>
      </c>
      <c r="U21" s="66" t="s">
        <v>0</v>
      </c>
      <c r="V21" s="92">
        <f>ROUND(T21*(E21/C21),0)</f>
        <v>2656</v>
      </c>
      <c r="W21" s="96" t="s">
        <v>49</v>
      </c>
      <c r="X21" s="91">
        <f>ROUND(V21+1,0)</f>
        <v>2657</v>
      </c>
      <c r="Y21" s="66" t="s">
        <v>0</v>
      </c>
      <c r="Z21" s="92">
        <f>ROUND(X21*(I21/G21),0)</f>
        <v>2866</v>
      </c>
      <c r="AA21" s="96" t="s">
        <v>50</v>
      </c>
      <c r="AB21" s="93">
        <f>ROUND(T21/160,2)</f>
        <v>14.98</v>
      </c>
      <c r="AC21" s="66" t="s">
        <v>0</v>
      </c>
      <c r="AD21" s="94">
        <f>ROUND(V21/160,2)</f>
        <v>16.600000000000001</v>
      </c>
      <c r="AE21" s="96" t="s">
        <v>49</v>
      </c>
      <c r="AF21" s="93">
        <f>ROUND(X21/160,2)</f>
        <v>16.61</v>
      </c>
      <c r="AG21" s="66" t="s">
        <v>0</v>
      </c>
      <c r="AH21" s="94">
        <f>ROUND(Z21/160,2)</f>
        <v>17.91</v>
      </c>
      <c r="AJ21" s="96" t="s">
        <v>50</v>
      </c>
      <c r="AK21" s="91">
        <f>ROUND(T21*(1+0.004),0)</f>
        <v>2406</v>
      </c>
      <c r="AL21" s="66" t="s">
        <v>0</v>
      </c>
      <c r="AM21" s="92">
        <f>ROUND(AK21*(V21/T21),0)</f>
        <v>2667</v>
      </c>
      <c r="AN21" s="96" t="s">
        <v>49</v>
      </c>
      <c r="AO21" s="91">
        <f>ROUND(AM21+1,0)</f>
        <v>2668</v>
      </c>
      <c r="AP21" s="66" t="s">
        <v>0</v>
      </c>
      <c r="AQ21" s="92">
        <f>ROUND(AO21*(Z21/X21),0)</f>
        <v>2878</v>
      </c>
      <c r="AR21" s="96" t="s">
        <v>50</v>
      </c>
      <c r="AS21" s="93">
        <f>ROUND(AK21/160,2)</f>
        <v>15.04</v>
      </c>
      <c r="AT21" s="66" t="s">
        <v>0</v>
      </c>
      <c r="AU21" s="94">
        <f>ROUND(AM21/160,2)</f>
        <v>16.670000000000002</v>
      </c>
      <c r="AV21" s="96" t="s">
        <v>49</v>
      </c>
      <c r="AW21" s="93">
        <f>ROUND(AO21/160,2)</f>
        <v>16.68</v>
      </c>
      <c r="AX21" s="66" t="s">
        <v>0</v>
      </c>
      <c r="AY21" s="94">
        <f>ROUND(AQ21/160,2)</f>
        <v>17.989999999999998</v>
      </c>
      <c r="BA21" s="96" t="s">
        <v>50</v>
      </c>
      <c r="BB21" s="91">
        <f>ROUND(AK21+19.34,0)</f>
        <v>2425</v>
      </c>
      <c r="BC21" s="66" t="s">
        <v>0</v>
      </c>
      <c r="BD21" s="92">
        <f>ROUND(AM21+19.34,0)</f>
        <v>2686</v>
      </c>
      <c r="BE21" s="96" t="s">
        <v>49</v>
      </c>
      <c r="BF21" s="91">
        <f>ROUND(AO21+19.34,0)</f>
        <v>2687</v>
      </c>
      <c r="BG21" s="66" t="s">
        <v>0</v>
      </c>
      <c r="BH21" s="92">
        <f>ROUND(AQ21+19.34,0)</f>
        <v>2897</v>
      </c>
      <c r="BI21" s="96" t="s">
        <v>50</v>
      </c>
      <c r="BJ21" s="93">
        <f>ROUND(BB21/160,2)</f>
        <v>15.16</v>
      </c>
      <c r="BK21" s="66" t="s">
        <v>0</v>
      </c>
      <c r="BL21" s="94">
        <f>ROUND(BD21/160,2)</f>
        <v>16.79</v>
      </c>
      <c r="BM21" s="96" t="s">
        <v>49</v>
      </c>
      <c r="BN21" s="93">
        <f>ROUND(BF21/160,2)</f>
        <v>16.79</v>
      </c>
      <c r="BO21" s="66" t="s">
        <v>0</v>
      </c>
      <c r="BP21" s="94">
        <f>ROUND(BH21/160,2)</f>
        <v>18.11</v>
      </c>
      <c r="BR21" s="96" t="s">
        <v>50</v>
      </c>
      <c r="BS21" s="91">
        <f>ROUND(BB21*(1+$BS$24),0)</f>
        <v>2452</v>
      </c>
      <c r="BT21" s="66" t="s">
        <v>0</v>
      </c>
      <c r="BU21" s="92">
        <f>ROUND(BD21*(1+$BS$24),0)</f>
        <v>2716</v>
      </c>
      <c r="BV21" s="96" t="s">
        <v>49</v>
      </c>
      <c r="BW21" s="91">
        <f>ROUND(BF21*(1+$BS$24),0)</f>
        <v>2717</v>
      </c>
      <c r="BX21" s="66" t="s">
        <v>0</v>
      </c>
      <c r="BY21" s="92">
        <f>ROUND(BH21*(1+$BS$24),0)</f>
        <v>2929</v>
      </c>
      <c r="BZ21" s="96" t="s">
        <v>50</v>
      </c>
      <c r="CA21" s="93">
        <f>ROUND(BS21/160,2)</f>
        <v>15.33</v>
      </c>
      <c r="CB21" s="66" t="s">
        <v>0</v>
      </c>
      <c r="CC21" s="94">
        <f>ROUND(BU21/160,2)</f>
        <v>16.98</v>
      </c>
      <c r="CD21" s="96" t="s">
        <v>49</v>
      </c>
      <c r="CE21" s="93">
        <f>ROUND(BW21/160,2)</f>
        <v>16.98</v>
      </c>
      <c r="CF21" s="66" t="s">
        <v>0</v>
      </c>
      <c r="CG21" s="94">
        <f>ROUND(BY21/160,2)</f>
        <v>18.309999999999999</v>
      </c>
      <c r="CI21" s="95" t="s">
        <v>50</v>
      </c>
      <c r="CJ21" s="86">
        <f>ROUND(BS21*(1+$CJ$26),0)</f>
        <v>2474</v>
      </c>
      <c r="CK21" s="87" t="s">
        <v>0</v>
      </c>
      <c r="CL21" s="88">
        <f>ROUND(BU21*(1+$CJ$26),0)</f>
        <v>2740</v>
      </c>
      <c r="CM21" s="95" t="s">
        <v>49</v>
      </c>
      <c r="CN21" s="86">
        <f>ROUND(BW21*(1+$CJ$26),0)</f>
        <v>2741</v>
      </c>
      <c r="CO21" s="87" t="s">
        <v>0</v>
      </c>
      <c r="CP21" s="88">
        <f>ROUND(BY21*(1+$CJ$26),0)</f>
        <v>2955</v>
      </c>
      <c r="CQ21" s="95" t="s">
        <v>50</v>
      </c>
      <c r="CR21" s="89">
        <f>ROUND(CJ21/160,2)</f>
        <v>15.46</v>
      </c>
      <c r="CS21" s="87" t="s">
        <v>0</v>
      </c>
      <c r="CT21" s="90">
        <f>ROUND(CL21/160,2)</f>
        <v>17.13</v>
      </c>
      <c r="CU21" s="95" t="s">
        <v>49</v>
      </c>
      <c r="CV21" s="89">
        <f>ROUND(CN21/160,2)</f>
        <v>17.13</v>
      </c>
      <c r="CW21" s="87" t="s">
        <v>0</v>
      </c>
      <c r="CX21" s="90">
        <f>ROUND(CP21/160,2)</f>
        <v>18.47</v>
      </c>
      <c r="CZ21" s="95" t="s">
        <v>50</v>
      </c>
      <c r="DA21" s="86">
        <f>ROUND(CJ21*(1+$DA$26),0)</f>
        <v>2494</v>
      </c>
      <c r="DB21" s="95" t="s">
        <v>49</v>
      </c>
      <c r="DC21" s="86">
        <f>ROUND(CN21*(1+$DA$26),0)</f>
        <v>2763</v>
      </c>
      <c r="DD21" s="95" t="s">
        <v>50</v>
      </c>
      <c r="DE21" s="89">
        <f>ROUND(DA21/160,2)</f>
        <v>15.59</v>
      </c>
      <c r="DF21" s="95" t="s">
        <v>49</v>
      </c>
      <c r="DG21" s="90">
        <f>ROUND(DC21/160,2)</f>
        <v>17.27</v>
      </c>
      <c r="DI21" s="95" t="s">
        <v>50</v>
      </c>
      <c r="DJ21" s="86">
        <f>ROUND(DA21*(1+$DJ$26),0)</f>
        <v>2519</v>
      </c>
      <c r="DK21" s="95" t="s">
        <v>49</v>
      </c>
      <c r="DL21" s="86">
        <f>ROUND(DC21*(1+$DJ$26),0)</f>
        <v>2791</v>
      </c>
      <c r="DM21" s="95" t="s">
        <v>50</v>
      </c>
      <c r="DN21" s="89">
        <f>ROUND(DJ21/160,2)</f>
        <v>15.74</v>
      </c>
      <c r="DO21" s="95" t="s">
        <v>49</v>
      </c>
      <c r="DP21" s="90">
        <f>ROUND(DL21/160,2)</f>
        <v>17.440000000000001</v>
      </c>
      <c r="DR21" s="95" t="s">
        <v>50</v>
      </c>
      <c r="DS21" s="86">
        <f>ROUND(DJ21*(1+$DS$26),0)</f>
        <v>2534</v>
      </c>
      <c r="DT21" s="95" t="s">
        <v>49</v>
      </c>
      <c r="DU21" s="86">
        <f>ROUND(DL21*(1+$DS$26),0)</f>
        <v>2808</v>
      </c>
      <c r="DV21" s="95" t="s">
        <v>50</v>
      </c>
      <c r="DW21" s="89">
        <f>ROUND(DS21/160,2)</f>
        <v>15.84</v>
      </c>
      <c r="DX21" s="95" t="s">
        <v>49</v>
      </c>
      <c r="DY21" s="90">
        <f>ROUND(DU21/160,2)</f>
        <v>17.55</v>
      </c>
    </row>
    <row r="22" spans="2:129" x14ac:dyDescent="0.2">
      <c r="I22" s="2"/>
      <c r="J22" s="2"/>
      <c r="R22" s="24"/>
      <c r="Z22" s="2"/>
      <c r="AA22" s="2"/>
      <c r="CI22" s="168" t="s">
        <v>13</v>
      </c>
      <c r="CJ22" s="169"/>
      <c r="CK22" s="169"/>
      <c r="CL22" s="169"/>
      <c r="CM22" s="169"/>
      <c r="CN22" s="169"/>
      <c r="CO22" s="169"/>
      <c r="CP22" s="170"/>
      <c r="CQ22" s="168" t="s">
        <v>13</v>
      </c>
      <c r="CR22" s="169"/>
      <c r="CS22" s="169"/>
      <c r="CT22" s="169"/>
      <c r="CU22" s="169"/>
      <c r="CV22" s="169"/>
      <c r="CW22" s="169"/>
      <c r="CX22" s="170"/>
      <c r="CZ22" s="168" t="s">
        <v>13</v>
      </c>
      <c r="DA22" s="169"/>
      <c r="DB22" s="169"/>
      <c r="DC22" s="169"/>
      <c r="DD22" s="168" t="s">
        <v>13</v>
      </c>
      <c r="DE22" s="169"/>
      <c r="DF22" s="169"/>
      <c r="DG22" s="170"/>
      <c r="DI22" s="168" t="s">
        <v>13</v>
      </c>
      <c r="DJ22" s="169"/>
      <c r="DK22" s="169"/>
      <c r="DL22" s="169"/>
      <c r="DM22" s="168" t="s">
        <v>13</v>
      </c>
      <c r="DN22" s="169"/>
      <c r="DO22" s="169"/>
      <c r="DP22" s="170"/>
      <c r="DR22" s="168" t="s">
        <v>13</v>
      </c>
      <c r="DS22" s="169"/>
      <c r="DT22" s="169"/>
      <c r="DU22" s="169"/>
      <c r="DV22" s="168" t="s">
        <v>13</v>
      </c>
      <c r="DW22" s="169"/>
      <c r="DX22" s="169"/>
      <c r="DY22" s="170"/>
    </row>
    <row r="23" spans="2:129" ht="13.5" thickBot="1" x14ac:dyDescent="0.25">
      <c r="CI23" s="96">
        <v>401</v>
      </c>
      <c r="CJ23" s="91">
        <v>2722</v>
      </c>
      <c r="CK23" s="66" t="s">
        <v>0</v>
      </c>
      <c r="CL23" s="92">
        <v>3069</v>
      </c>
      <c r="CM23" s="96">
        <v>402</v>
      </c>
      <c r="CN23" s="91">
        <v>3070</v>
      </c>
      <c r="CO23" s="66" t="s">
        <v>0</v>
      </c>
      <c r="CP23" s="92">
        <f>ROUND(BY23*(1+$CJ$26),0)</f>
        <v>0</v>
      </c>
      <c r="CQ23" s="96">
        <v>401</v>
      </c>
      <c r="CR23" s="93">
        <f>ROUND(CJ23/160,2)</f>
        <v>17.010000000000002</v>
      </c>
      <c r="CS23" s="66" t="s">
        <v>0</v>
      </c>
      <c r="CT23" s="94">
        <f>ROUND(CL23/160,2)</f>
        <v>19.18</v>
      </c>
      <c r="CU23" s="96">
        <v>402</v>
      </c>
      <c r="CV23" s="93">
        <f>ROUND(CN23/160,2)</f>
        <v>19.190000000000001</v>
      </c>
      <c r="CW23" s="66" t="s">
        <v>0</v>
      </c>
      <c r="CX23" s="94">
        <f>ROUND(CP23/160,2)</f>
        <v>0</v>
      </c>
      <c r="CZ23" s="96">
        <v>401</v>
      </c>
      <c r="DA23" s="91">
        <f>ROUND(CJ23*(1+$DA$26),0)</f>
        <v>2744</v>
      </c>
      <c r="DB23" s="96">
        <v>402</v>
      </c>
      <c r="DC23" s="91">
        <f>ROUND(CN23*(1+$DA$26),0)</f>
        <v>3095</v>
      </c>
      <c r="DD23" s="96">
        <v>401</v>
      </c>
      <c r="DE23" s="93">
        <f>ROUND(DA23/160,2)</f>
        <v>17.149999999999999</v>
      </c>
      <c r="DF23" s="96">
        <v>402</v>
      </c>
      <c r="DG23" s="94">
        <f>ROUND(DC23/160,2)</f>
        <v>19.34</v>
      </c>
      <c r="DI23" s="96">
        <v>401</v>
      </c>
      <c r="DJ23" s="91">
        <f>ROUND(DA23*(1+$DJ$26),0)</f>
        <v>2771</v>
      </c>
      <c r="DK23" s="96">
        <v>402</v>
      </c>
      <c r="DL23" s="91">
        <f>ROUND(DC23*(1+$DJ$26),0)</f>
        <v>3126</v>
      </c>
      <c r="DM23" s="96">
        <v>401</v>
      </c>
      <c r="DN23" s="93">
        <f>ROUND(DJ23/160,2)</f>
        <v>17.32</v>
      </c>
      <c r="DO23" s="96">
        <v>402</v>
      </c>
      <c r="DP23" s="94">
        <f>ROUND(DL23/160,2)</f>
        <v>19.54</v>
      </c>
      <c r="DR23" s="96">
        <v>401</v>
      </c>
      <c r="DS23" s="91">
        <f>ROUND(DJ23*(1+$DS$26),0)</f>
        <v>2788</v>
      </c>
      <c r="DT23" s="96">
        <v>402</v>
      </c>
      <c r="DU23" s="91">
        <f>ROUND(DL23*(1+$DS$26),0)</f>
        <v>3145</v>
      </c>
      <c r="DV23" s="96">
        <v>401</v>
      </c>
      <c r="DW23" s="93">
        <f>ROUND(DS23/160,2)</f>
        <v>17.43</v>
      </c>
      <c r="DX23" s="96">
        <v>402</v>
      </c>
      <c r="DY23" s="94">
        <f>ROUND(DU23/160,2)</f>
        <v>19.66</v>
      </c>
    </row>
    <row r="24" spans="2:129" x14ac:dyDescent="0.2">
      <c r="I24" s="126"/>
      <c r="S24" s="43" t="s">
        <v>66</v>
      </c>
      <c r="T24" s="84">
        <v>20</v>
      </c>
      <c r="U24" s="43"/>
      <c r="V24" s="43" t="s">
        <v>80</v>
      </c>
      <c r="X24" s="84" t="s">
        <v>79</v>
      </c>
      <c r="Z24" s="84" t="s">
        <v>80</v>
      </c>
      <c r="AH24" s="109" t="s">
        <v>76</v>
      </c>
      <c r="AJ24" s="43" t="s">
        <v>66</v>
      </c>
      <c r="AK24" s="43" t="s">
        <v>82</v>
      </c>
      <c r="AM24" s="43" t="s">
        <v>80</v>
      </c>
      <c r="AO24" s="84" t="s">
        <v>79</v>
      </c>
      <c r="AQ24" s="43" t="s">
        <v>80</v>
      </c>
      <c r="AY24" s="109" t="s">
        <v>76</v>
      </c>
      <c r="BA24" s="43" t="s">
        <v>66</v>
      </c>
      <c r="BB24" s="110">
        <v>19.34</v>
      </c>
      <c r="BP24" s="109" t="s">
        <v>76</v>
      </c>
      <c r="BR24" s="43" t="s">
        <v>66</v>
      </c>
      <c r="BS24" s="112">
        <v>1.0999999999999999E-2</v>
      </c>
      <c r="CG24" s="109" t="s">
        <v>76</v>
      </c>
    </row>
    <row r="25" spans="2:129" x14ac:dyDescent="0.2">
      <c r="I25" s="126"/>
      <c r="AW25" s="2"/>
    </row>
    <row r="26" spans="2:129" x14ac:dyDescent="0.2">
      <c r="I26" s="126"/>
      <c r="CI26" s="43" t="s">
        <v>66</v>
      </c>
      <c r="CJ26" s="112">
        <v>8.9999999999999993E-3</v>
      </c>
      <c r="CX26" s="109" t="s">
        <v>76</v>
      </c>
      <c r="CZ26" s="43" t="s">
        <v>66</v>
      </c>
      <c r="DA26" s="112">
        <v>8.0000000000000002E-3</v>
      </c>
      <c r="DI26" s="43" t="s">
        <v>66</v>
      </c>
      <c r="DJ26" s="112">
        <v>0.01</v>
      </c>
      <c r="DR26" s="43" t="s">
        <v>66</v>
      </c>
      <c r="DS26" s="112">
        <v>6.0000000000000001E-3</v>
      </c>
    </row>
  </sheetData>
  <mergeCells count="131">
    <mergeCell ref="DR20:DU20"/>
    <mergeCell ref="DV20:DY20"/>
    <mergeCell ref="DR22:DU22"/>
    <mergeCell ref="DV22:DY22"/>
    <mergeCell ref="DR12:DY12"/>
    <mergeCell ref="DR13:DU13"/>
    <mergeCell ref="DV13:DY13"/>
    <mergeCell ref="DR14:DU14"/>
    <mergeCell ref="DV14:DY14"/>
    <mergeCell ref="DR16:DU16"/>
    <mergeCell ref="DV16:DY16"/>
    <mergeCell ref="DR18:DU18"/>
    <mergeCell ref="DV18:DY18"/>
    <mergeCell ref="CZ16:DC16"/>
    <mergeCell ref="DD16:DG16"/>
    <mergeCell ref="DI16:DL16"/>
    <mergeCell ref="DM16:DP16"/>
    <mergeCell ref="CZ18:DC18"/>
    <mergeCell ref="DD18:DG18"/>
    <mergeCell ref="DI18:DL18"/>
    <mergeCell ref="DM18:DP18"/>
    <mergeCell ref="CZ14:DC14"/>
    <mergeCell ref="DD14:DG14"/>
    <mergeCell ref="DI14:DL14"/>
    <mergeCell ref="DM14:DP14"/>
    <mergeCell ref="CZ12:DG12"/>
    <mergeCell ref="DI12:DP12"/>
    <mergeCell ref="CZ13:DC13"/>
    <mergeCell ref="DD13:DG13"/>
    <mergeCell ref="DI13:DL13"/>
    <mergeCell ref="DM13:DP13"/>
    <mergeCell ref="S12:AH12"/>
    <mergeCell ref="B12:Q12"/>
    <mergeCell ref="S16:Z16"/>
    <mergeCell ref="AA16:AH16"/>
    <mergeCell ref="K15:M15"/>
    <mergeCell ref="O15:Q15"/>
    <mergeCell ref="AJ12:AY12"/>
    <mergeCell ref="AJ13:AQ13"/>
    <mergeCell ref="AR13:AY13"/>
    <mergeCell ref="AJ14:AQ14"/>
    <mergeCell ref="AR14:AY14"/>
    <mergeCell ref="BA12:BP12"/>
    <mergeCell ref="BA13:BH13"/>
    <mergeCell ref="BI13:BP13"/>
    <mergeCell ref="BA14:BH14"/>
    <mergeCell ref="BI14:BP14"/>
    <mergeCell ref="BR12:CG12"/>
    <mergeCell ref="BR13:BY13"/>
    <mergeCell ref="S18:Z18"/>
    <mergeCell ref="AA18:AH18"/>
    <mergeCell ref="B16:I16"/>
    <mergeCell ref="B18:I18"/>
    <mergeCell ref="S20:Z20"/>
    <mergeCell ref="AA20:AH20"/>
    <mergeCell ref="S13:Z13"/>
    <mergeCell ref="AA13:AH13"/>
    <mergeCell ref="S14:Z14"/>
    <mergeCell ref="AA14:AH14"/>
    <mergeCell ref="T15:V15"/>
    <mergeCell ref="X15:Z15"/>
    <mergeCell ref="AB15:AD15"/>
    <mergeCell ref="AF15:AH15"/>
    <mergeCell ref="B20:I20"/>
    <mergeCell ref="J16:Q16"/>
    <mergeCell ref="J18:Q18"/>
    <mergeCell ref="J20:Q20"/>
    <mergeCell ref="B13:I13"/>
    <mergeCell ref="J13:Q13"/>
    <mergeCell ref="B14:I14"/>
    <mergeCell ref="J14:Q14"/>
    <mergeCell ref="C15:E15"/>
    <mergeCell ref="G15:I15"/>
    <mergeCell ref="AJ18:AQ18"/>
    <mergeCell ref="AR18:AY18"/>
    <mergeCell ref="AJ20:AQ20"/>
    <mergeCell ref="AR20:AY20"/>
    <mergeCell ref="AK15:AM15"/>
    <mergeCell ref="AO15:AQ15"/>
    <mergeCell ref="AS15:AU15"/>
    <mergeCell ref="AW15:AY15"/>
    <mergeCell ref="AJ16:AQ16"/>
    <mergeCell ref="AR16:AY16"/>
    <mergeCell ref="BA18:BH18"/>
    <mergeCell ref="BI18:BP18"/>
    <mergeCell ref="BA20:BH20"/>
    <mergeCell ref="BI20:BP20"/>
    <mergeCell ref="BB15:BD15"/>
    <mergeCell ref="BF15:BH15"/>
    <mergeCell ref="BJ15:BL15"/>
    <mergeCell ref="BN15:BP15"/>
    <mergeCell ref="BA16:BH16"/>
    <mergeCell ref="BI16:BP16"/>
    <mergeCell ref="BZ13:CG13"/>
    <mergeCell ref="BR14:BY14"/>
    <mergeCell ref="BZ14:CG14"/>
    <mergeCell ref="BS15:BU15"/>
    <mergeCell ref="BW15:BY15"/>
    <mergeCell ref="CA15:CC15"/>
    <mergeCell ref="CE15:CG15"/>
    <mergeCell ref="BR16:BY16"/>
    <mergeCell ref="BZ16:CG16"/>
    <mergeCell ref="CJ15:CL15"/>
    <mergeCell ref="CN15:CP15"/>
    <mergeCell ref="CR15:CT15"/>
    <mergeCell ref="CV15:CX15"/>
    <mergeCell ref="CI16:CP16"/>
    <mergeCell ref="CQ16:CX16"/>
    <mergeCell ref="CI12:CX12"/>
    <mergeCell ref="CI13:CP13"/>
    <mergeCell ref="CQ13:CX13"/>
    <mergeCell ref="CI14:CP14"/>
    <mergeCell ref="CQ14:CX14"/>
    <mergeCell ref="CZ22:DC22"/>
    <mergeCell ref="DD22:DG22"/>
    <mergeCell ref="DI22:DL22"/>
    <mergeCell ref="DM22:DP22"/>
    <mergeCell ref="CQ18:CX18"/>
    <mergeCell ref="CI20:CP20"/>
    <mergeCell ref="CQ20:CX20"/>
    <mergeCell ref="BR18:BY18"/>
    <mergeCell ref="BZ18:CG18"/>
    <mergeCell ref="BR20:BY20"/>
    <mergeCell ref="BZ20:CG20"/>
    <mergeCell ref="CI18:CP18"/>
    <mergeCell ref="CI22:CP22"/>
    <mergeCell ref="CQ22:CX22"/>
    <mergeCell ref="CZ20:DC20"/>
    <mergeCell ref="DD20:DG20"/>
    <mergeCell ref="DI20:DL20"/>
    <mergeCell ref="DM20:DP20"/>
  </mergeCells>
  <pageMargins left="0.78740157480314965" right="0.39370078740157483" top="0.59055118110236227" bottom="0.39370078740157483" header="0.51181102362204722" footer="0.51181102362204722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51"/>
  <sheetViews>
    <sheetView workbookViewId="0">
      <selection activeCell="M11" sqref="M11"/>
    </sheetView>
  </sheetViews>
  <sheetFormatPr defaultColWidth="9.140625" defaultRowHeight="12.75" x14ac:dyDescent="0.2"/>
  <cols>
    <col min="1" max="1" width="2.42578125" style="98" customWidth="1"/>
    <col min="2" max="2" width="6.28515625" style="98" customWidth="1"/>
    <col min="3" max="3" width="30.7109375" style="98" customWidth="1"/>
    <col min="4" max="4" width="20.7109375" style="98" customWidth="1"/>
    <col min="5" max="5" width="10.140625" style="100" customWidth="1"/>
    <col min="6" max="9" width="10.140625" style="118" customWidth="1"/>
    <col min="10" max="12" width="10.140625" style="98" customWidth="1"/>
    <col min="13" max="16384" width="9.140625" style="98"/>
  </cols>
  <sheetData>
    <row r="1" spans="2:12" ht="12.75" customHeight="1" x14ac:dyDescent="0.2"/>
    <row r="2" spans="2:12" ht="15" x14ac:dyDescent="0.25">
      <c r="B2" s="4" t="s">
        <v>41</v>
      </c>
    </row>
    <row r="3" spans="2:12" ht="15" x14ac:dyDescent="0.25">
      <c r="B3" s="102" t="s">
        <v>40</v>
      </c>
    </row>
    <row r="4" spans="2:12" ht="15" x14ac:dyDescent="0.25">
      <c r="B4" s="102"/>
    </row>
    <row r="5" spans="2:12" ht="13.5" customHeight="1" x14ac:dyDescent="0.2">
      <c r="B5" s="103"/>
    </row>
    <row r="6" spans="2:12" ht="18" x14ac:dyDescent="0.25">
      <c r="B6" s="104" t="s">
        <v>64</v>
      </c>
    </row>
    <row r="7" spans="2:12" ht="16.5" customHeight="1" x14ac:dyDescent="0.25">
      <c r="B7" s="104" t="s">
        <v>62</v>
      </c>
      <c r="E7" s="113">
        <v>40817</v>
      </c>
      <c r="F7" s="113">
        <v>41198</v>
      </c>
      <c r="G7" s="113">
        <v>42345</v>
      </c>
      <c r="H7" s="113">
        <v>43191</v>
      </c>
      <c r="I7" s="113">
        <v>43556</v>
      </c>
      <c r="J7" s="114">
        <v>43983</v>
      </c>
      <c r="K7" s="114">
        <v>44317</v>
      </c>
      <c r="L7" s="114">
        <v>44682</v>
      </c>
    </row>
    <row r="8" spans="2:12" ht="12.75" customHeight="1" x14ac:dyDescent="0.2">
      <c r="E8" s="105" t="s">
        <v>61</v>
      </c>
      <c r="F8" s="105" t="s">
        <v>61</v>
      </c>
      <c r="G8" s="105" t="s">
        <v>61</v>
      </c>
      <c r="H8" s="105" t="s">
        <v>61</v>
      </c>
      <c r="I8" s="105" t="s">
        <v>61</v>
      </c>
      <c r="J8" s="106" t="s">
        <v>61</v>
      </c>
      <c r="K8" s="106" t="s">
        <v>61</v>
      </c>
      <c r="L8" s="106" t="s">
        <v>61</v>
      </c>
    </row>
    <row r="9" spans="2:12" ht="15.75" x14ac:dyDescent="0.25">
      <c r="B9" s="103"/>
      <c r="C9" s="98" t="s">
        <v>60</v>
      </c>
      <c r="D9" s="103"/>
      <c r="E9" s="105">
        <v>1.38</v>
      </c>
      <c r="F9" s="105">
        <v>1.4</v>
      </c>
      <c r="G9" s="105">
        <f t="shared" ref="G9:I10" si="0">ROUND(F9*(1+G$51),2)</f>
        <v>1.41</v>
      </c>
      <c r="H9" s="105">
        <f t="shared" si="0"/>
        <v>1.43</v>
      </c>
      <c r="I9" s="105">
        <f t="shared" si="0"/>
        <v>1.45</v>
      </c>
      <c r="J9" s="107">
        <f t="shared" ref="J9:J10" si="1">ROUND(I9*(1+J$51),2)</f>
        <v>1.47</v>
      </c>
      <c r="K9" s="107">
        <f t="shared" ref="K9:L10" si="2">ROUND(J9*(1+K$51),2)</f>
        <v>1.5</v>
      </c>
      <c r="L9" s="107">
        <f t="shared" si="2"/>
        <v>1.51</v>
      </c>
    </row>
    <row r="10" spans="2:12" ht="15.75" x14ac:dyDescent="0.25">
      <c r="B10" s="103"/>
      <c r="C10" s="98" t="s">
        <v>59</v>
      </c>
      <c r="D10" s="103"/>
      <c r="E10" s="105">
        <v>2.5299999999999998</v>
      </c>
      <c r="F10" s="105">
        <v>2.56</v>
      </c>
      <c r="G10" s="105">
        <f t="shared" si="0"/>
        <v>2.57</v>
      </c>
      <c r="H10" s="105">
        <f t="shared" si="0"/>
        <v>2.61</v>
      </c>
      <c r="I10" s="105">
        <f t="shared" si="0"/>
        <v>2.65</v>
      </c>
      <c r="J10" s="107">
        <f t="shared" si="1"/>
        <v>2.68</v>
      </c>
      <c r="K10" s="107">
        <f t="shared" si="2"/>
        <v>2.73</v>
      </c>
      <c r="L10" s="107">
        <f t="shared" si="2"/>
        <v>2.75</v>
      </c>
    </row>
    <row r="11" spans="2:12" ht="15.75" x14ac:dyDescent="0.25">
      <c r="B11" s="103"/>
      <c r="C11" s="103"/>
      <c r="D11" s="103"/>
      <c r="F11" s="100"/>
      <c r="G11" s="100"/>
      <c r="H11" s="100"/>
      <c r="I11" s="100"/>
      <c r="J11" s="101"/>
      <c r="K11" s="101"/>
      <c r="L11" s="101"/>
    </row>
    <row r="12" spans="2:12" ht="15.75" x14ac:dyDescent="0.25">
      <c r="B12" s="103"/>
      <c r="C12" s="103"/>
      <c r="D12" s="103"/>
      <c r="F12" s="100"/>
      <c r="G12" s="100"/>
      <c r="H12" s="100"/>
      <c r="I12" s="100"/>
      <c r="J12" s="101"/>
      <c r="K12" s="101"/>
      <c r="L12" s="101"/>
    </row>
    <row r="13" spans="2:12" ht="18" x14ac:dyDescent="0.25">
      <c r="B13" s="104" t="s">
        <v>106</v>
      </c>
      <c r="F13" s="100"/>
      <c r="G13" s="100"/>
      <c r="H13" s="100"/>
      <c r="I13" s="100"/>
      <c r="J13" s="101"/>
      <c r="K13" s="101"/>
      <c r="L13" s="101"/>
    </row>
    <row r="14" spans="2:12" ht="18" x14ac:dyDescent="0.25">
      <c r="B14" s="104" t="s">
        <v>62</v>
      </c>
      <c r="E14" s="113"/>
      <c r="F14" s="113"/>
      <c r="G14" s="113">
        <v>42345</v>
      </c>
      <c r="H14" s="113">
        <v>43191</v>
      </c>
      <c r="I14" s="113">
        <v>43556</v>
      </c>
      <c r="J14" s="114">
        <v>43983</v>
      </c>
      <c r="K14" s="114">
        <v>44317</v>
      </c>
      <c r="L14" s="114">
        <v>44682</v>
      </c>
    </row>
    <row r="15" spans="2:12" ht="18" x14ac:dyDescent="0.25">
      <c r="B15" s="104"/>
      <c r="E15" s="105"/>
      <c r="F15" s="105"/>
      <c r="G15" s="105" t="s">
        <v>61</v>
      </c>
      <c r="H15" s="105" t="s">
        <v>61</v>
      </c>
      <c r="I15" s="105" t="s">
        <v>61</v>
      </c>
      <c r="J15" s="106" t="s">
        <v>61</v>
      </c>
      <c r="K15" s="106" t="s">
        <v>61</v>
      </c>
      <c r="L15" s="106" t="s">
        <v>61</v>
      </c>
    </row>
    <row r="16" spans="2:12" ht="15.75" x14ac:dyDescent="0.25">
      <c r="B16" s="103"/>
      <c r="C16" s="98" t="s">
        <v>90</v>
      </c>
      <c r="D16" s="99" t="s">
        <v>109</v>
      </c>
      <c r="E16" s="105"/>
      <c r="F16" s="105"/>
      <c r="G16" s="105">
        <v>5.26</v>
      </c>
      <c r="H16" s="105">
        <f t="shared" ref="H16:I20" si="3">ROUND(G16*(1+H$51),2)</f>
        <v>5.34</v>
      </c>
      <c r="I16" s="105">
        <f t="shared" si="3"/>
        <v>5.43</v>
      </c>
      <c r="J16" s="107">
        <f t="shared" ref="J16:J20" si="4">ROUND(I16*(1+J$51),2)</f>
        <v>5.5</v>
      </c>
      <c r="K16" s="107">
        <f t="shared" ref="K16:L20" si="5">ROUND(J16*(1+K$51),2)</f>
        <v>5.6</v>
      </c>
      <c r="L16" s="107">
        <f t="shared" si="5"/>
        <v>5.63</v>
      </c>
    </row>
    <row r="17" spans="2:12" ht="15.75" x14ac:dyDescent="0.25">
      <c r="B17" s="103"/>
      <c r="D17" s="98" t="s">
        <v>91</v>
      </c>
      <c r="E17" s="105"/>
      <c r="F17" s="105"/>
      <c r="G17" s="105">
        <v>10.49</v>
      </c>
      <c r="H17" s="105">
        <f t="shared" si="3"/>
        <v>10.66</v>
      </c>
      <c r="I17" s="105">
        <f t="shared" si="3"/>
        <v>10.83</v>
      </c>
      <c r="J17" s="107">
        <f t="shared" si="4"/>
        <v>10.97</v>
      </c>
      <c r="K17" s="107">
        <f t="shared" si="5"/>
        <v>11.18</v>
      </c>
      <c r="L17" s="107">
        <f t="shared" si="5"/>
        <v>11.25</v>
      </c>
    </row>
    <row r="18" spans="2:12" ht="15.75" x14ac:dyDescent="0.25">
      <c r="B18" s="103"/>
      <c r="C18" s="98" t="s">
        <v>94</v>
      </c>
      <c r="E18" s="105"/>
      <c r="F18" s="105"/>
      <c r="G18" s="105">
        <v>216.43</v>
      </c>
      <c r="H18" s="105">
        <f t="shared" si="3"/>
        <v>219.89</v>
      </c>
      <c r="I18" s="105">
        <f t="shared" si="3"/>
        <v>223.41</v>
      </c>
      <c r="J18" s="107">
        <f t="shared" si="4"/>
        <v>226.31</v>
      </c>
      <c r="K18" s="107">
        <f t="shared" si="5"/>
        <v>230.61</v>
      </c>
      <c r="L18" s="107">
        <f t="shared" si="5"/>
        <v>231.99</v>
      </c>
    </row>
    <row r="19" spans="2:12" ht="15.75" x14ac:dyDescent="0.25">
      <c r="B19" s="103"/>
      <c r="E19" s="105"/>
      <c r="F19" s="105"/>
      <c r="G19" s="105">
        <v>102.52</v>
      </c>
      <c r="H19" s="105">
        <f t="shared" si="3"/>
        <v>104.16</v>
      </c>
      <c r="I19" s="105">
        <f t="shared" si="3"/>
        <v>105.83</v>
      </c>
      <c r="J19" s="107">
        <f t="shared" si="4"/>
        <v>107.21</v>
      </c>
      <c r="K19" s="107">
        <f t="shared" si="5"/>
        <v>109.25</v>
      </c>
      <c r="L19" s="107">
        <f t="shared" si="5"/>
        <v>109.91</v>
      </c>
    </row>
    <row r="20" spans="2:12" ht="15.75" x14ac:dyDescent="0.25">
      <c r="B20" s="103"/>
      <c r="E20" s="105"/>
      <c r="F20" s="105"/>
      <c r="G20" s="105">
        <v>51.27</v>
      </c>
      <c r="H20" s="105">
        <f t="shared" si="3"/>
        <v>52.09</v>
      </c>
      <c r="I20" s="105">
        <f t="shared" si="3"/>
        <v>52.92</v>
      </c>
      <c r="J20" s="107">
        <f t="shared" si="4"/>
        <v>53.61</v>
      </c>
      <c r="K20" s="107">
        <f t="shared" si="5"/>
        <v>54.63</v>
      </c>
      <c r="L20" s="107">
        <f t="shared" si="5"/>
        <v>54.96</v>
      </c>
    </row>
    <row r="21" spans="2:12" ht="15.75" x14ac:dyDescent="0.25">
      <c r="B21" s="103"/>
      <c r="E21" s="105"/>
      <c r="F21" s="105"/>
      <c r="G21" s="105"/>
      <c r="H21" s="105"/>
      <c r="I21" s="105"/>
      <c r="J21" s="107"/>
      <c r="K21" s="107"/>
      <c r="L21" s="107"/>
    </row>
    <row r="22" spans="2:12" ht="15.75" x14ac:dyDescent="0.25">
      <c r="B22" s="103"/>
      <c r="F22" s="100"/>
      <c r="G22" s="100"/>
      <c r="H22" s="100"/>
      <c r="I22" s="100"/>
      <c r="J22" s="101"/>
      <c r="K22" s="101"/>
      <c r="L22" s="101"/>
    </row>
    <row r="23" spans="2:12" ht="16.5" customHeight="1" x14ac:dyDescent="0.25">
      <c r="B23" s="104" t="s">
        <v>63</v>
      </c>
      <c r="F23" s="100"/>
      <c r="G23" s="100"/>
      <c r="H23" s="100"/>
      <c r="I23" s="100"/>
      <c r="J23" s="101"/>
      <c r="K23" s="101"/>
      <c r="L23" s="101"/>
    </row>
    <row r="24" spans="2:12" ht="16.5" customHeight="1" x14ac:dyDescent="0.25">
      <c r="B24" s="104" t="s">
        <v>62</v>
      </c>
      <c r="E24" s="113">
        <v>40817</v>
      </c>
      <c r="F24" s="113">
        <v>41198</v>
      </c>
      <c r="G24" s="113">
        <v>42345</v>
      </c>
      <c r="H24" s="113">
        <v>43191</v>
      </c>
      <c r="I24" s="113">
        <v>43556</v>
      </c>
      <c r="J24" s="114">
        <v>43983</v>
      </c>
      <c r="K24" s="114">
        <v>44317</v>
      </c>
      <c r="L24" s="114">
        <v>44682</v>
      </c>
    </row>
    <row r="25" spans="2:12" ht="16.5" customHeight="1" x14ac:dyDescent="0.25">
      <c r="B25" s="104"/>
      <c r="E25" s="105" t="s">
        <v>61</v>
      </c>
      <c r="F25" s="105" t="s">
        <v>61</v>
      </c>
      <c r="G25" s="105" t="s">
        <v>61</v>
      </c>
      <c r="H25" s="105" t="s">
        <v>61</v>
      </c>
      <c r="I25" s="105" t="s">
        <v>61</v>
      </c>
      <c r="J25" s="106" t="s">
        <v>61</v>
      </c>
      <c r="K25" s="106" t="s">
        <v>61</v>
      </c>
      <c r="L25" s="106" t="s">
        <v>61</v>
      </c>
    </row>
    <row r="26" spans="2:12" ht="12.75" customHeight="1" x14ac:dyDescent="0.2">
      <c r="F26" s="100"/>
      <c r="G26" s="100"/>
      <c r="H26" s="100"/>
      <c r="I26" s="100"/>
      <c r="J26" s="100"/>
      <c r="K26" s="100"/>
      <c r="L26" s="100"/>
    </row>
    <row r="27" spans="2:12" ht="15.75" x14ac:dyDescent="0.25">
      <c r="C27" s="98" t="s">
        <v>60</v>
      </c>
      <c r="D27" s="103"/>
      <c r="E27" s="105">
        <v>1.38</v>
      </c>
      <c r="F27" s="105">
        <v>1.41</v>
      </c>
      <c r="G27" s="105">
        <f t="shared" ref="G27:I28" si="6">ROUND(F27*(1+G$51),2)</f>
        <v>1.42</v>
      </c>
      <c r="H27" s="105">
        <f t="shared" si="6"/>
        <v>1.44</v>
      </c>
      <c r="I27" s="105">
        <f t="shared" si="6"/>
        <v>1.46</v>
      </c>
      <c r="J27" s="107">
        <f t="shared" ref="J27:J28" si="7">ROUND(I27*(1+J$51),2)</f>
        <v>1.48</v>
      </c>
      <c r="K27" s="107">
        <f t="shared" ref="K27:L28" si="8">ROUND(J27*(1+K$51),2)</f>
        <v>1.51</v>
      </c>
      <c r="L27" s="107">
        <f t="shared" si="8"/>
        <v>1.52</v>
      </c>
    </row>
    <row r="28" spans="2:12" ht="15.75" x14ac:dyDescent="0.25">
      <c r="B28" s="103"/>
      <c r="C28" s="98" t="s">
        <v>59</v>
      </c>
      <c r="D28" s="103"/>
      <c r="E28" s="105">
        <v>2.5299999999999998</v>
      </c>
      <c r="F28" s="105">
        <v>2.58</v>
      </c>
      <c r="G28" s="105">
        <f t="shared" si="6"/>
        <v>2.59</v>
      </c>
      <c r="H28" s="105">
        <f t="shared" si="6"/>
        <v>2.63</v>
      </c>
      <c r="I28" s="105">
        <f t="shared" si="6"/>
        <v>2.67</v>
      </c>
      <c r="J28" s="107">
        <f t="shared" si="7"/>
        <v>2.7</v>
      </c>
      <c r="K28" s="107">
        <f t="shared" si="8"/>
        <v>2.75</v>
      </c>
      <c r="L28" s="107">
        <f t="shared" si="8"/>
        <v>2.77</v>
      </c>
    </row>
    <row r="31" spans="2:12" ht="18" x14ac:dyDescent="0.25">
      <c r="B31" s="104" t="s">
        <v>107</v>
      </c>
    </row>
    <row r="32" spans="2:12" ht="18" x14ac:dyDescent="0.25">
      <c r="B32" s="104" t="s">
        <v>108</v>
      </c>
      <c r="E32" s="113">
        <v>40817</v>
      </c>
      <c r="F32" s="113">
        <v>41198</v>
      </c>
      <c r="G32" s="113">
        <v>42345</v>
      </c>
      <c r="H32" s="113">
        <v>43191</v>
      </c>
      <c r="I32" s="113">
        <v>43556</v>
      </c>
      <c r="J32" s="114">
        <v>43983</v>
      </c>
      <c r="K32" s="114">
        <v>44317</v>
      </c>
      <c r="L32" s="114">
        <v>44682</v>
      </c>
    </row>
    <row r="33" spans="2:12" ht="18" x14ac:dyDescent="0.25">
      <c r="B33" s="104"/>
      <c r="E33" s="105" t="s">
        <v>61</v>
      </c>
      <c r="F33" s="105" t="s">
        <v>61</v>
      </c>
      <c r="G33" s="105" t="s">
        <v>61</v>
      </c>
      <c r="H33" s="105" t="s">
        <v>61</v>
      </c>
      <c r="I33" s="105" t="s">
        <v>61</v>
      </c>
      <c r="J33" s="106" t="s">
        <v>61</v>
      </c>
      <c r="K33" s="106" t="s">
        <v>61</v>
      </c>
      <c r="L33" s="106" t="s">
        <v>61</v>
      </c>
    </row>
    <row r="34" spans="2:12" ht="15" x14ac:dyDescent="0.25">
      <c r="C34" s="98" t="s">
        <v>90</v>
      </c>
      <c r="D34" s="98" t="s">
        <v>109</v>
      </c>
      <c r="E34" s="105"/>
      <c r="F34" s="105"/>
      <c r="G34" s="105">
        <f t="shared" ref="G34:I35" si="9">G16</f>
        <v>5.26</v>
      </c>
      <c r="H34" s="105">
        <f t="shared" si="9"/>
        <v>5.34</v>
      </c>
      <c r="I34" s="105">
        <f t="shared" si="9"/>
        <v>5.43</v>
      </c>
      <c r="J34" s="107">
        <f t="shared" ref="J34:K34" si="10">J16</f>
        <v>5.5</v>
      </c>
      <c r="K34" s="107">
        <f t="shared" si="10"/>
        <v>5.6</v>
      </c>
      <c r="L34" s="107">
        <f t="shared" ref="L34" si="11">L16</f>
        <v>5.63</v>
      </c>
    </row>
    <row r="35" spans="2:12" ht="15" x14ac:dyDescent="0.25">
      <c r="D35" s="98" t="s">
        <v>91</v>
      </c>
      <c r="E35" s="105"/>
      <c r="F35" s="105"/>
      <c r="G35" s="105">
        <f t="shared" si="9"/>
        <v>10.49</v>
      </c>
      <c r="H35" s="105">
        <f t="shared" si="9"/>
        <v>10.66</v>
      </c>
      <c r="I35" s="105">
        <f t="shared" si="9"/>
        <v>10.83</v>
      </c>
      <c r="J35" s="107">
        <f t="shared" ref="J35:K35" si="12">J17</f>
        <v>10.97</v>
      </c>
      <c r="K35" s="107">
        <f t="shared" si="12"/>
        <v>11.18</v>
      </c>
      <c r="L35" s="107">
        <f t="shared" ref="L35" si="13">L17</f>
        <v>11.25</v>
      </c>
    </row>
    <row r="36" spans="2:12" ht="15" x14ac:dyDescent="0.25">
      <c r="C36" s="98" t="s">
        <v>92</v>
      </c>
      <c r="E36" s="105">
        <v>58.43</v>
      </c>
      <c r="F36" s="105">
        <v>59.54</v>
      </c>
      <c r="G36" s="105">
        <v>59.54</v>
      </c>
      <c r="H36" s="105">
        <f t="shared" ref="H36:L37" si="14">ROUND(G36*(1+H$51),2)</f>
        <v>60.49</v>
      </c>
      <c r="I36" s="105">
        <f t="shared" si="14"/>
        <v>61.46</v>
      </c>
      <c r="J36" s="107">
        <f t="shared" si="14"/>
        <v>62.26</v>
      </c>
      <c r="K36" s="107">
        <f t="shared" si="14"/>
        <v>63.44</v>
      </c>
      <c r="L36" s="107">
        <f t="shared" si="14"/>
        <v>63.82</v>
      </c>
    </row>
    <row r="37" spans="2:12" ht="15" x14ac:dyDescent="0.25">
      <c r="C37" s="98" t="s">
        <v>93</v>
      </c>
      <c r="E37" s="105">
        <v>25.984000000000002</v>
      </c>
      <c r="F37" s="105">
        <v>26.478000000000002</v>
      </c>
      <c r="G37" s="105">
        <v>26.478000000000002</v>
      </c>
      <c r="H37" s="105">
        <f t="shared" si="14"/>
        <v>26.9</v>
      </c>
      <c r="I37" s="105">
        <f t="shared" si="14"/>
        <v>27.33</v>
      </c>
      <c r="J37" s="107">
        <f t="shared" si="14"/>
        <v>27.69</v>
      </c>
      <c r="K37" s="107">
        <f t="shared" si="14"/>
        <v>28.22</v>
      </c>
      <c r="L37" s="107">
        <f t="shared" si="14"/>
        <v>28.39</v>
      </c>
    </row>
    <row r="38" spans="2:12" x14ac:dyDescent="0.2">
      <c r="E38" s="98"/>
      <c r="F38" s="98"/>
      <c r="G38" s="98"/>
      <c r="H38" s="98"/>
      <c r="I38" s="98"/>
    </row>
    <row r="39" spans="2:12" ht="15" x14ac:dyDescent="0.25">
      <c r="E39" s="105"/>
      <c r="F39" s="105"/>
      <c r="G39" s="105"/>
      <c r="H39" s="105"/>
      <c r="I39" s="105"/>
      <c r="J39" s="107"/>
      <c r="K39" s="107"/>
      <c r="L39" s="107"/>
    </row>
    <row r="40" spans="2:12" ht="15" x14ac:dyDescent="0.25">
      <c r="E40" s="105"/>
      <c r="F40" s="105"/>
      <c r="G40" s="105"/>
      <c r="H40" s="105"/>
      <c r="I40" s="105"/>
      <c r="J40" s="107"/>
      <c r="K40" s="107"/>
      <c r="L40" s="107"/>
    </row>
    <row r="41" spans="2:12" ht="18" x14ac:dyDescent="0.25">
      <c r="B41" s="104" t="s">
        <v>105</v>
      </c>
      <c r="E41" s="105"/>
      <c r="F41" s="105"/>
      <c r="G41" s="105"/>
      <c r="H41" s="105"/>
      <c r="I41" s="105"/>
      <c r="J41" s="107"/>
      <c r="K41" s="107"/>
      <c r="L41" s="107"/>
    </row>
    <row r="42" spans="2:12" ht="18" x14ac:dyDescent="0.25">
      <c r="B42" s="104"/>
      <c r="E42" s="113"/>
      <c r="F42" s="113"/>
      <c r="G42" s="113">
        <v>42345</v>
      </c>
      <c r="H42" s="113">
        <v>43191</v>
      </c>
      <c r="I42" s="113">
        <v>43556</v>
      </c>
      <c r="J42" s="114">
        <v>43983</v>
      </c>
      <c r="K42" s="114">
        <v>44317</v>
      </c>
      <c r="L42" s="114">
        <v>44682</v>
      </c>
    </row>
    <row r="43" spans="2:12" ht="18" x14ac:dyDescent="0.25">
      <c r="B43" s="104"/>
      <c r="C43" s="98" t="s">
        <v>96</v>
      </c>
      <c r="D43" s="98" t="s">
        <v>95</v>
      </c>
      <c r="E43" s="105"/>
      <c r="F43" s="105"/>
      <c r="G43" s="105" t="s">
        <v>61</v>
      </c>
      <c r="H43" s="105" t="s">
        <v>61</v>
      </c>
      <c r="I43" s="105" t="s">
        <v>61</v>
      </c>
      <c r="J43" s="106" t="s">
        <v>61</v>
      </c>
      <c r="K43" s="106" t="s">
        <v>61</v>
      </c>
      <c r="L43" s="106" t="s">
        <v>61</v>
      </c>
    </row>
    <row r="44" spans="2:12" ht="15" x14ac:dyDescent="0.25">
      <c r="C44" s="98" t="s">
        <v>98</v>
      </c>
      <c r="D44" s="98" t="s">
        <v>97</v>
      </c>
      <c r="E44" s="119"/>
      <c r="F44" s="119"/>
      <c r="G44" s="119">
        <v>50</v>
      </c>
      <c r="H44" s="119">
        <f t="shared" ref="H44:I47" si="15">ROUND(G44*(1+H$51),0)</f>
        <v>51</v>
      </c>
      <c r="I44" s="119">
        <f t="shared" si="15"/>
        <v>52</v>
      </c>
      <c r="J44" s="120">
        <f t="shared" ref="J44:J47" si="16">ROUND(I44*(1+J$51),0)</f>
        <v>53</v>
      </c>
      <c r="K44" s="120">
        <f t="shared" ref="K44:L47" si="17">ROUND(J44*(1+K$51),0)</f>
        <v>54</v>
      </c>
      <c r="L44" s="120">
        <f t="shared" si="17"/>
        <v>54</v>
      </c>
    </row>
    <row r="45" spans="2:12" ht="15" x14ac:dyDescent="0.25">
      <c r="C45" s="98" t="s">
        <v>100</v>
      </c>
      <c r="D45" s="98" t="s">
        <v>99</v>
      </c>
      <c r="E45" s="119"/>
      <c r="F45" s="119"/>
      <c r="G45" s="119">
        <v>72</v>
      </c>
      <c r="H45" s="119">
        <f t="shared" si="15"/>
        <v>73</v>
      </c>
      <c r="I45" s="119">
        <f t="shared" si="15"/>
        <v>74</v>
      </c>
      <c r="J45" s="120">
        <f t="shared" si="16"/>
        <v>75</v>
      </c>
      <c r="K45" s="120">
        <f t="shared" si="17"/>
        <v>76</v>
      </c>
      <c r="L45" s="120">
        <f t="shared" si="17"/>
        <v>76</v>
      </c>
    </row>
    <row r="46" spans="2:12" ht="15" x14ac:dyDescent="0.25">
      <c r="C46" s="98" t="s">
        <v>102</v>
      </c>
      <c r="D46" s="98" t="s">
        <v>101</v>
      </c>
      <c r="E46" s="119"/>
      <c r="F46" s="119"/>
      <c r="G46" s="119">
        <v>88</v>
      </c>
      <c r="H46" s="119">
        <f t="shared" si="15"/>
        <v>89</v>
      </c>
      <c r="I46" s="119">
        <f t="shared" si="15"/>
        <v>90</v>
      </c>
      <c r="J46" s="120">
        <f t="shared" si="16"/>
        <v>91</v>
      </c>
      <c r="K46" s="120">
        <f t="shared" si="17"/>
        <v>93</v>
      </c>
      <c r="L46" s="120">
        <f t="shared" si="17"/>
        <v>94</v>
      </c>
    </row>
    <row r="47" spans="2:12" ht="15" x14ac:dyDescent="0.25">
      <c r="C47" s="98" t="s">
        <v>104</v>
      </c>
      <c r="D47" s="98" t="s">
        <v>103</v>
      </c>
      <c r="E47" s="119"/>
      <c r="F47" s="119"/>
      <c r="G47" s="119">
        <v>104</v>
      </c>
      <c r="H47" s="119">
        <f t="shared" si="15"/>
        <v>106</v>
      </c>
      <c r="I47" s="119">
        <f t="shared" si="15"/>
        <v>108</v>
      </c>
      <c r="J47" s="120">
        <f t="shared" si="16"/>
        <v>109</v>
      </c>
      <c r="K47" s="120">
        <f t="shared" si="17"/>
        <v>111</v>
      </c>
      <c r="L47" s="120">
        <f t="shared" si="17"/>
        <v>112</v>
      </c>
    </row>
    <row r="48" spans="2:12" ht="15" x14ac:dyDescent="0.25">
      <c r="E48" s="105"/>
      <c r="F48" s="105"/>
      <c r="G48" s="105"/>
      <c r="H48" s="105"/>
      <c r="I48" s="105"/>
      <c r="J48" s="107"/>
      <c r="K48" s="107"/>
      <c r="L48" s="107"/>
    </row>
    <row r="49" spans="5:12" ht="15" x14ac:dyDescent="0.25">
      <c r="E49" s="105"/>
      <c r="F49" s="105"/>
      <c r="G49" s="105"/>
      <c r="H49" s="105"/>
      <c r="I49" s="105"/>
      <c r="J49" s="107"/>
      <c r="K49" s="107"/>
      <c r="L49" s="107"/>
    </row>
    <row r="51" spans="5:12" x14ac:dyDescent="0.2">
      <c r="G51" s="122">
        <v>5.0000000000000001E-3</v>
      </c>
      <c r="H51" s="118">
        <v>1.6E-2</v>
      </c>
      <c r="I51" s="122">
        <v>1.6E-2</v>
      </c>
      <c r="J51" s="122">
        <v>1.2999999999999999E-2</v>
      </c>
      <c r="K51" s="122">
        <v>1.9E-2</v>
      </c>
      <c r="L51" s="122">
        <v>6.0000000000000001E-3</v>
      </c>
    </row>
  </sheetData>
  <pageMargins left="0.78740157480314965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948958701A4964C9C23633257246336" ma:contentTypeVersion="12" ma:contentTypeDescription="Luo uusi asiakirja." ma:contentTypeScope="" ma:versionID="5d9aa0506470c9d59c62707d74ccee1c">
  <xsd:schema xmlns:xsd="http://www.w3.org/2001/XMLSchema" xmlns:xs="http://www.w3.org/2001/XMLSchema" xmlns:p="http://schemas.microsoft.com/office/2006/metadata/properties" xmlns:ns2="389560b5-5e47-42b5-8ee6-01680279bc2b" xmlns:ns3="31aad7a0-75c1-4507-991c-0d20882878e7" targetNamespace="http://schemas.microsoft.com/office/2006/metadata/properties" ma:root="true" ma:fieldsID="548e592f342b08f08e73d03397675ce9" ns2:_="" ns3:_="">
    <xsd:import namespace="389560b5-5e47-42b5-8ee6-01680279bc2b"/>
    <xsd:import namespace="31aad7a0-75c1-4507-991c-0d20882878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560b5-5e47-42b5-8ee6-01680279b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ad7a0-75c1-4507-991c-0d20882878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EE6A0C-E596-4915-A616-A2E3E4D7D7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A3A25E-CE48-436B-8F86-7D04CCF80429}">
  <ds:schemaRefs>
    <ds:schemaRef ds:uri="http://www.w3.org/XML/1998/namespace"/>
    <ds:schemaRef ds:uri="http://schemas.microsoft.com/office/2006/documentManagement/types"/>
    <ds:schemaRef ds:uri="http://purl.org/dc/elements/1.1/"/>
    <ds:schemaRef ds:uri="49b86317-c066-4806-9446-8e7ae4e9f9d8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e2ba32f-204f-4f46-8b1a-78936fc96fd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05F4D3D-E899-4904-861E-A2FCBC14E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T651</vt:lpstr>
      <vt:lpstr>T652</vt:lpstr>
      <vt:lpstr>T653</vt:lpstr>
      <vt:lpstr>eurolisat</vt:lpstr>
      <vt:lpstr>eurolisat!Tulostusalue</vt:lpstr>
      <vt:lpstr>'T651'!Tulostusalue</vt:lpstr>
      <vt:lpstr>'T652'!Tulostusalue</vt:lpstr>
      <vt:lpstr>'T653'!Tulostusalue</vt:lpstr>
    </vt:vector>
  </TitlesOfParts>
  <Company>PALTA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Palkkataulukko: Itella / Informaatiologistiikka</dc:title>
  <dc:creator>Lauri Vuori</dc:creator>
  <cp:lastModifiedBy>Juha Pöyry</cp:lastModifiedBy>
  <cp:lastPrinted>2013-12-09T10:31:34Z</cp:lastPrinted>
  <dcterms:created xsi:type="dcterms:W3CDTF">2013-12-04T12:09:35Z</dcterms:created>
  <dcterms:modified xsi:type="dcterms:W3CDTF">2022-03-28T12:32:25Z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0x0101004948958701A4964C9C23633257246336</vt:lpwstr>
  </property>
</Properties>
</file>